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eti\Desktop\"/>
    </mc:Choice>
  </mc:AlternateContent>
  <xr:revisionPtr revIDLastSave="0" documentId="13_ncr:1_{DC9B7EF9-02C4-4FC0-941C-A27BEA5A551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H291" i="9"/>
  <c r="G291" i="9"/>
  <c r="F291" i="9"/>
  <c r="E291" i="9"/>
  <c r="B291" i="9"/>
  <c r="F290" i="9"/>
  <c r="F289" i="9"/>
  <c r="H288" i="9"/>
  <c r="G288" i="9"/>
  <c r="F288" i="9"/>
  <c r="E288" i="9"/>
  <c r="B288" i="9"/>
  <c r="H287" i="9"/>
  <c r="G287" i="9"/>
  <c r="F287" i="9"/>
  <c r="E287" i="9"/>
  <c r="B287" i="9"/>
  <c r="H286" i="9"/>
  <c r="G286" i="9"/>
  <c r="F286" i="9"/>
  <c r="E286" i="9"/>
  <c r="B286" i="9"/>
  <c r="H285" i="9"/>
  <c r="G285" i="9"/>
  <c r="F285" i="9"/>
  <c r="E285" i="9"/>
  <c r="B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E177" i="5"/>
  <c r="H307"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84" i="9"/>
  <c r="E284" i="9" s="1"/>
  <c r="B284" i="9" s="1"/>
  <c r="G278" i="9"/>
  <c r="E278" i="9" s="1"/>
  <c r="F6" i="5"/>
  <c r="G289" i="9"/>
  <c r="E289" i="9" s="1"/>
  <c r="B289" i="9" s="1"/>
  <c r="F88" i="5"/>
  <c r="G290" i="9"/>
  <c r="E290" i="9" s="1"/>
  <c r="B290" i="9" s="1"/>
  <c r="F149" i="5"/>
  <c r="G307" i="9"/>
  <c r="E307" i="9" s="1"/>
  <c r="B307" i="9" s="1"/>
  <c r="F177" i="5"/>
  <c r="G309" i="9"/>
  <c r="E309" i="9" s="1"/>
  <c r="B309" i="9" s="1"/>
  <c r="F190" i="5"/>
  <c r="G310" i="9"/>
  <c r="E310" i="9" s="1"/>
  <c r="B310" i="9" s="1"/>
  <c r="F206" i="5"/>
  <c r="D141" i="6"/>
  <c r="F5"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K1450" i="9" l="1"/>
  <c r="G313" i="9"/>
  <c r="E313" i="9" s="1"/>
  <c r="B313" i="9" s="1"/>
  <c r="I34" i="3"/>
  <c r="C1517" i="1"/>
  <c r="G312" i="9"/>
  <c r="E312" i="9" s="1"/>
  <c r="F141" i="6"/>
  <c r="H28" i="3"/>
  <c r="C1435" i="1"/>
  <c r="G317" i="9"/>
  <c r="E317" i="9" s="1"/>
  <c r="B278" i="9"/>
  <c r="E277" i="9"/>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317" i="9"/>
  <c r="E316" i="9"/>
  <c r="H1435" i="1"/>
  <c r="G1435" i="1"/>
  <c r="H9" i="3"/>
  <c r="B312" i="9"/>
  <c r="E311"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H274" i="9" l="1"/>
  <c r="G274" i="9"/>
  <c r="E274" i="9" s="1"/>
  <c r="M272" i="9"/>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20" i="9"/>
  <c r="F3" i="9" s="1"/>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<sst xmlns="http://schemas.openxmlformats.org/spreadsheetml/2006/main" count="4369" uniqueCount="3421">
  <si>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</si>
  <si>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</si>
  <si>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</si>
  <si>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</si>
  <si>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</si>
  <si>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</si>
  <si>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</si>
  <si>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</si>
  <si>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</si>
  <si>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</si>
  <si>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</si>
  <si>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</si>
  <si>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</si>
  <si>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</si>
  <si>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</si>
  <si>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</si>
  <si>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</si>
  <si>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</si>
  <si>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</si>
  <si>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</si>
  <si>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</si>
  <si>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</si>
  <si>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</si>
  <si>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</si>
  <si>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</si>
  <si>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</si>
  <si>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</si>
  <si>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</si>
  <si>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</si>
  <si>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</si>
  <si>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</si>
  <si>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ISTARSKI DOMOVI ZDRAVLJA - CASE DELLA SALUTE DELL´ ISTRIA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</si>
  <si>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</si>
  <si>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</si>
  <si>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</si>
  <si>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</si>
  <si>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</si>
  <si>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</si>
  <si>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</si>
  <si>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</si>
  <si>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</si>
  <si>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</si>
  <si>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</si>
  <si>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</si>
  <si>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</si>
  <si>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</si>
  <si>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</si>
  <si>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</si>
  <si>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</si>
  <si>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36565 - ISTARSKI DOMOVI ZDRAVLJA - CASE DELLA SALUTE DELL´ ISTRIA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</si>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</sst>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24731514.960000001</v>
      </c>
      <c r="D2" s="6">
        <f>'PR-RAS'!E6</f>
        <v>25710648.350000001</v>
      </c>
      <c r="E2" s="6">
        <v>0</v>
      </c>
      <c r="F2" s="6">
        <v>0</v>
      </c>
      <c r="G2" s="7">
        <f t="shared" ref="G2:G264" si="0">(B2/1000)*(C2*1+D2*2)</f>
        <v>76152.811659999992</v>
      </c>
      <c r="H2" s="7">
        <f t="shared" ref="H2:H264" si="1">ABS(C2-ROUND(C2,0))+ABS(D2-ROUND(D2,0))</f>
        <v>0.39000000059604645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655927.34</v>
      </c>
      <c r="D46" s="1">
        <f>'PR-RAS'!E50</f>
        <v>586555.06000000006</v>
      </c>
      <c r="E46" s="1">
        <v>0</v>
      </c>
      <c r="F46" s="1">
        <v>0</v>
      </c>
      <c r="G46" s="2">
        <f t="shared" si="0"/>
        <v>82306.685700000002</v>
      </c>
      <c r="H46" s="2">
        <f t="shared" si="1"/>
        <v>0.40000000002328306</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281077.81</v>
      </c>
      <c r="D58" s="1">
        <f>'PR-RAS'!E62</f>
        <v>292682.71000000002</v>
      </c>
      <c r="E58" s="1">
        <v>0</v>
      </c>
      <c r="F58" s="1">
        <v>0</v>
      </c>
      <c r="G58" s="2">
        <f t="shared" si="0"/>
        <v>49387.264110000004</v>
      </c>
      <c r="H58" s="2">
        <f t="shared" si="1"/>
        <v>0.47999999998137355</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281077.81</v>
      </c>
      <c r="D59" s="1">
        <f>'PR-RAS'!E63</f>
        <v>292682.71000000002</v>
      </c>
      <c r="E59" s="1">
        <v>0</v>
      </c>
      <c r="F59" s="1">
        <v>0</v>
      </c>
      <c r="G59" s="2">
        <f t="shared" si="0"/>
        <v>50253.707340000001</v>
      </c>
      <c r="H59" s="2">
        <f t="shared" si="1"/>
        <v>0.47999999998137355</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238952.87</v>
      </c>
      <c r="D64" s="1">
        <f>'PR-RAS'!E68</f>
        <v>217635.1</v>
      </c>
      <c r="E64" s="1">
        <v>0</v>
      </c>
      <c r="F64" s="1">
        <v>0</v>
      </c>
      <c r="G64" s="2">
        <f t="shared" si="0"/>
        <v>42476.053410000008</v>
      </c>
      <c r="H64" s="2">
        <f t="shared" si="1"/>
        <v>0.23000000001047738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175686.3</v>
      </c>
      <c r="D65" s="1">
        <f>'PR-RAS'!E69</f>
        <v>187197.45</v>
      </c>
      <c r="E65" s="1">
        <v>0</v>
      </c>
      <c r="F65" s="1">
        <v>0</v>
      </c>
      <c r="G65" s="2">
        <f t="shared" si="0"/>
        <v>35205.196799999998</v>
      </c>
      <c r="H65" s="2">
        <f t="shared" si="1"/>
        <v>0.75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63266.57</v>
      </c>
      <c r="D66" s="1">
        <f>'PR-RAS'!E70</f>
        <v>30437.65</v>
      </c>
      <c r="E66" s="1">
        <v>0</v>
      </c>
      <c r="F66" s="1">
        <v>0</v>
      </c>
      <c r="G66" s="2">
        <f t="shared" si="0"/>
        <v>8069.2215500000002</v>
      </c>
      <c r="H66" s="2">
        <f t="shared" si="1"/>
        <v>0.77999999999883585</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135896.66</v>
      </c>
      <c r="D70" s="1">
        <f>'PR-RAS'!E74</f>
        <v>76237.25</v>
      </c>
      <c r="E70" s="1">
        <v>0</v>
      </c>
      <c r="F70" s="1">
        <v>0</v>
      </c>
      <c r="G70" s="2">
        <f t="shared" si="0"/>
        <v>19897.610040000003</v>
      </c>
      <c r="H70" s="2">
        <f t="shared" si="1"/>
        <v>0.58999999999650754</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135896.66</v>
      </c>
      <c r="D71" s="1">
        <f>'PR-RAS'!E75</f>
        <v>76237.25</v>
      </c>
      <c r="E71" s="1">
        <v>0</v>
      </c>
      <c r="F71" s="1">
        <v>0</v>
      </c>
      <c r="G71" s="2">
        <f t="shared" si="0"/>
        <v>20185.981200000006</v>
      </c>
      <c r="H71" s="2">
        <f t="shared" si="1"/>
        <v>0.58999999999650754</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22263.129999999997</v>
      </c>
      <c r="D78" s="1">
        <f>'PR-RAS'!E82</f>
        <v>18865.780000000002</v>
      </c>
      <c r="E78" s="1">
        <v>0</v>
      </c>
      <c r="F78" s="1">
        <v>0</v>
      </c>
      <c r="G78" s="2">
        <f t="shared" si="0"/>
        <v>4619.5911299999998</v>
      </c>
      <c r="H78" s="2">
        <f t="shared" si="1"/>
        <v>0.34999999999490683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22263.129999999997</v>
      </c>
      <c r="D79" s="1">
        <f>'PR-RAS'!E83</f>
        <v>18865.780000000002</v>
      </c>
      <c r="E79" s="1">
        <v>0</v>
      </c>
      <c r="F79" s="1">
        <v>0</v>
      </c>
      <c r="G79" s="2">
        <f t="shared" si="0"/>
        <v>4679.5858200000002</v>
      </c>
      <c r="H79" s="2">
        <f t="shared" si="1"/>
        <v>0.34999999999490683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743.22</v>
      </c>
      <c r="D81" s="1">
        <f>'PR-RAS'!E85</f>
        <v>367.62</v>
      </c>
      <c r="E81" s="1">
        <v>0</v>
      </c>
      <c r="F81" s="1">
        <v>0</v>
      </c>
      <c r="G81" s="2">
        <f t="shared" si="0"/>
        <v>118.27680000000001</v>
      </c>
      <c r="H81" s="2">
        <f t="shared" si="1"/>
        <v>0.60000000000002274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19.690000000000001</v>
      </c>
      <c r="D82" s="1">
        <f>'PR-RAS'!E86</f>
        <v>0</v>
      </c>
      <c r="E82" s="1">
        <v>0</v>
      </c>
      <c r="F82" s="1">
        <v>0</v>
      </c>
      <c r="G82" s="2">
        <f t="shared" si="0"/>
        <v>1.5948900000000001</v>
      </c>
      <c r="H82" s="2">
        <f t="shared" si="1"/>
        <v>0.30999999999999872</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61.35</v>
      </c>
      <c r="D83" s="1">
        <f>'PR-RAS'!E87</f>
        <v>63.76</v>
      </c>
      <c r="E83" s="1">
        <v>0</v>
      </c>
      <c r="F83" s="1">
        <v>0</v>
      </c>
      <c r="G83" s="2">
        <f t="shared" si="0"/>
        <v>15.487340000000001</v>
      </c>
      <c r="H83" s="2">
        <f t="shared" si="1"/>
        <v>0.59000000000000341</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21438.87</v>
      </c>
      <c r="D84" s="1">
        <f>'PR-RAS'!E88</f>
        <v>18434.400000000001</v>
      </c>
      <c r="E84" s="1">
        <v>0</v>
      </c>
      <c r="F84" s="1">
        <v>0</v>
      </c>
      <c r="G84" s="2">
        <f t="shared" si="0"/>
        <v>4839.5366100000001</v>
      </c>
      <c r="H84" s="2">
        <f t="shared" si="1"/>
        <v>0.53000000000247383</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722457.3</v>
      </c>
      <c r="D102" s="1">
        <f>'PR-RAS'!E106</f>
        <v>841087.15</v>
      </c>
      <c r="E102" s="1">
        <v>0</v>
      </c>
      <c r="F102" s="1">
        <v>0</v>
      </c>
      <c r="G102" s="2">
        <f t="shared" si="0"/>
        <v>242867.79160000003</v>
      </c>
      <c r="H102" s="2">
        <f t="shared" si="1"/>
        <v>0.45000000006984919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722457.3</v>
      </c>
      <c r="D108" s="1">
        <f>'PR-RAS'!E112</f>
        <v>841087.15</v>
      </c>
      <c r="E108" s="1">
        <v>0</v>
      </c>
      <c r="F108" s="1">
        <v>0</v>
      </c>
      <c r="G108" s="2">
        <f t="shared" si="0"/>
        <v>257295.58120000002</v>
      </c>
      <c r="H108" s="2">
        <f t="shared" si="1"/>
        <v>0.45000000006984919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722457.3</v>
      </c>
      <c r="D113" s="1">
        <f>'PR-RAS'!E117</f>
        <v>841087.15</v>
      </c>
      <c r="E113" s="1">
        <v>0</v>
      </c>
      <c r="F113" s="1">
        <v>0</v>
      </c>
      <c r="G113" s="2">
        <f t="shared" si="0"/>
        <v>269318.73920000001</v>
      </c>
      <c r="H113" s="2">
        <f t="shared" si="1"/>
        <v>0.45000000006984919</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4295842.9600000009</v>
      </c>
      <c r="D120" s="1">
        <f>'PR-RAS'!E124</f>
        <v>4486376.3099999996</v>
      </c>
      <c r="E120" s="1">
        <v>0</v>
      </c>
      <c r="F120" s="1">
        <v>0</v>
      </c>
      <c r="G120" s="2">
        <f t="shared" si="0"/>
        <v>1578962.87402</v>
      </c>
      <c r="H120" s="2">
        <f t="shared" si="1"/>
        <v>0.3499999986961484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4236348.9800000004</v>
      </c>
      <c r="D121" s="1">
        <f>'PR-RAS'!E125</f>
        <v>4449416.5999999996</v>
      </c>
      <c r="E121" s="1">
        <v>0</v>
      </c>
      <c r="F121" s="1">
        <v>0</v>
      </c>
      <c r="G121" s="2">
        <f t="shared" si="0"/>
        <v>1576221.8615999999</v>
      </c>
      <c r="H121" s="2">
        <f t="shared" si="1"/>
        <v>0.41999999992549419</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2428982.63</v>
      </c>
      <c r="D122" s="1">
        <f>'PR-RAS'!E126</f>
        <v>2808029.19</v>
      </c>
      <c r="E122" s="1">
        <v>0</v>
      </c>
      <c r="F122" s="1">
        <v>0</v>
      </c>
      <c r="G122" s="2">
        <f t="shared" si="0"/>
        <v>973449.96220999991</v>
      </c>
      <c r="H122" s="2">
        <f t="shared" si="1"/>
        <v>0.56000000005587935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1807366.35</v>
      </c>
      <c r="D123" s="1">
        <f>'PR-RAS'!E127</f>
        <v>1641387.41</v>
      </c>
      <c r="E123" s="1">
        <v>0</v>
      </c>
      <c r="F123" s="1">
        <v>0</v>
      </c>
      <c r="G123" s="2">
        <f t="shared" si="0"/>
        <v>620997.22274</v>
      </c>
      <c r="H123" s="2">
        <f t="shared" si="1"/>
        <v>0.76000000000931323</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59493.979999999996</v>
      </c>
      <c r="D124" s="1">
        <f>'PR-RAS'!E128</f>
        <v>36959.71</v>
      </c>
      <c r="E124" s="1">
        <v>0</v>
      </c>
      <c r="F124" s="1">
        <v>0</v>
      </c>
      <c r="G124" s="2">
        <f t="shared" si="0"/>
        <v>16409.8482</v>
      </c>
      <c r="H124" s="2">
        <f t="shared" si="1"/>
        <v>0.31000000000494765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4086.67</v>
      </c>
      <c r="D125" s="1">
        <f>'PR-RAS'!E129</f>
        <v>11308.09</v>
      </c>
      <c r="E125" s="1">
        <v>0</v>
      </c>
      <c r="F125" s="1">
        <v>0</v>
      </c>
      <c r="G125" s="2">
        <f t="shared" si="0"/>
        <v>3311.1533999999997</v>
      </c>
      <c r="H125" s="2">
        <f t="shared" si="1"/>
        <v>0.42000000000007276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55407.31</v>
      </c>
      <c r="D126" s="1">
        <f>'PR-RAS'!E130</f>
        <v>25651.62</v>
      </c>
      <c r="E126" s="1">
        <v>0</v>
      </c>
      <c r="F126" s="1">
        <v>0</v>
      </c>
      <c r="G126" s="2">
        <f t="shared" si="0"/>
        <v>13338.818749999999</v>
      </c>
      <c r="H126" s="2">
        <f t="shared" si="1"/>
        <v>0.68999999999869033</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18486305.93</v>
      </c>
      <c r="D129" s="1">
        <f>'PR-RAS'!E133</f>
        <v>19189427.789999999</v>
      </c>
      <c r="E129" s="1">
        <v>0</v>
      </c>
      <c r="F129" s="1">
        <v>0</v>
      </c>
      <c r="G129" s="2">
        <f t="shared" si="0"/>
        <v>7278740.6732799998</v>
      </c>
      <c r="H129" s="2">
        <f t="shared" si="1"/>
        <v>0.2800000011920929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618213.37</v>
      </c>
      <c r="D130" s="1">
        <f>'PR-RAS'!E134</f>
        <v>1075217.71</v>
      </c>
      <c r="E130" s="1">
        <v>0</v>
      </c>
      <c r="F130" s="1">
        <v>0</v>
      </c>
      <c r="G130" s="2">
        <f t="shared" si="0"/>
        <v>357155.69391000003</v>
      </c>
      <c r="H130" s="2">
        <f t="shared" si="1"/>
        <v>0.66000000003259629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305899.89</v>
      </c>
      <c r="D131" s="1">
        <f>'PR-RAS'!E135</f>
        <v>281407.8</v>
      </c>
      <c r="E131" s="1">
        <v>0</v>
      </c>
      <c r="F131" s="1">
        <v>0</v>
      </c>
      <c r="G131" s="2">
        <f t="shared" si="0"/>
        <v>112933.0137</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312313.48</v>
      </c>
      <c r="D132" s="1">
        <f>'PR-RAS'!E136</f>
        <v>793809.91</v>
      </c>
      <c r="E132" s="1">
        <v>0</v>
      </c>
      <c r="F132" s="1">
        <v>0</v>
      </c>
      <c r="G132" s="2">
        <f t="shared" si="0"/>
        <v>248891.2623</v>
      </c>
      <c r="H132" s="2">
        <f t="shared" si="1"/>
        <v>0.56999999994877726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17868092.559999999</v>
      </c>
      <c r="D134" s="1">
        <f>'PR-RAS'!E138</f>
        <v>18114210.079999998</v>
      </c>
      <c r="E134" s="1">
        <v>0</v>
      </c>
      <c r="F134" s="1">
        <v>0</v>
      </c>
      <c r="G134" s="2">
        <f t="shared" si="0"/>
        <v>7194836.1917599998</v>
      </c>
      <c r="H134" s="2">
        <f t="shared" si="1"/>
        <v>0.51999999955296516</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548718.30000000005</v>
      </c>
      <c r="D135" s="1">
        <f>'PR-RAS'!E139</f>
        <v>588336.26</v>
      </c>
      <c r="E135" s="1">
        <v>0</v>
      </c>
      <c r="F135" s="1">
        <v>0</v>
      </c>
      <c r="G135" s="2">
        <f t="shared" si="0"/>
        <v>231202.36988000001</v>
      </c>
      <c r="H135" s="2">
        <f t="shared" si="1"/>
        <v>0.56000000005587935</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2863.74</v>
      </c>
      <c r="D136" s="1">
        <f>'PR-RAS'!E140</f>
        <v>0</v>
      </c>
      <c r="E136" s="1">
        <v>0</v>
      </c>
      <c r="F136" s="1">
        <v>0</v>
      </c>
      <c r="G136" s="2">
        <f t="shared" si="0"/>
        <v>386.60489999999999</v>
      </c>
      <c r="H136" s="2">
        <f t="shared" si="1"/>
        <v>0.26000000000021828</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2863.74</v>
      </c>
      <c r="D145" s="1">
        <f>'PR-RAS'!E149</f>
        <v>0</v>
      </c>
      <c r="E145" s="1">
        <v>0</v>
      </c>
      <c r="F145" s="1">
        <v>0</v>
      </c>
      <c r="G145" s="2">
        <f t="shared" si="0"/>
        <v>412.37855999999994</v>
      </c>
      <c r="H145" s="2">
        <f t="shared" si="1"/>
        <v>0.26000000000021828</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545854.56000000006</v>
      </c>
      <c r="D146" s="1">
        <f>'PR-RAS'!E150</f>
        <v>588336.26</v>
      </c>
      <c r="E146" s="1">
        <v>0</v>
      </c>
      <c r="F146" s="1">
        <v>0</v>
      </c>
      <c r="G146" s="2">
        <f t="shared" si="0"/>
        <v>249766.42660000001</v>
      </c>
      <c r="H146" s="2">
        <f t="shared" si="1"/>
        <v>0.69999999995343387</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24229220.449999999</v>
      </c>
      <c r="D147" s="1">
        <f>'PR-RAS'!E151</f>
        <v>25009087.659999996</v>
      </c>
      <c r="E147" s="1">
        <v>0</v>
      </c>
      <c r="F147" s="1">
        <v>0</v>
      </c>
      <c r="G147" s="2">
        <f t="shared" si="0"/>
        <v>10840119.782419998</v>
      </c>
      <c r="H147" s="2">
        <f t="shared" si="1"/>
        <v>0.79000000283122063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13531075.560000001</v>
      </c>
      <c r="D148" s="1">
        <f>'PR-RAS'!E152</f>
        <v>13861048.329999998</v>
      </c>
      <c r="E148" s="1">
        <v>0</v>
      </c>
      <c r="F148" s="1">
        <v>0</v>
      </c>
      <c r="G148" s="2">
        <f t="shared" si="0"/>
        <v>6064216.3163399994</v>
      </c>
      <c r="H148" s="2">
        <f t="shared" si="1"/>
        <v>0.76999999769032001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11252115.199999999</v>
      </c>
      <c r="D149" s="1">
        <f>'PR-RAS'!E153</f>
        <v>11431134.18</v>
      </c>
      <c r="E149" s="1">
        <v>0</v>
      </c>
      <c r="F149" s="1">
        <v>0</v>
      </c>
      <c r="G149" s="2">
        <f t="shared" si="0"/>
        <v>5048928.76688</v>
      </c>
      <c r="H149" s="2">
        <f t="shared" si="1"/>
        <v>0.37999999895691872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10748566.25</v>
      </c>
      <c r="D150" s="1">
        <f>'PR-RAS'!E154</f>
        <v>11003910.17</v>
      </c>
      <c r="E150" s="1">
        <v>0</v>
      </c>
      <c r="F150" s="1">
        <v>0</v>
      </c>
      <c r="G150" s="2">
        <f t="shared" si="0"/>
        <v>4880701.6019099997</v>
      </c>
      <c r="H150" s="2">
        <f t="shared" si="1"/>
        <v>0.41999999992549419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292469.01</v>
      </c>
      <c r="D152" s="1">
        <f>'PR-RAS'!E156</f>
        <v>266997.44</v>
      </c>
      <c r="E152" s="1">
        <v>0</v>
      </c>
      <c r="F152" s="1">
        <v>0</v>
      </c>
      <c r="G152" s="2">
        <f t="shared" si="0"/>
        <v>124796.04738999999</v>
      </c>
      <c r="H152" s="2">
        <f t="shared" si="1"/>
        <v>0.45000000001164153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211079.94</v>
      </c>
      <c r="D153" s="1">
        <f>'PR-RAS'!E157</f>
        <v>160226.57</v>
      </c>
      <c r="E153" s="1">
        <v>0</v>
      </c>
      <c r="F153" s="1">
        <v>0</v>
      </c>
      <c r="G153" s="2">
        <f t="shared" si="0"/>
        <v>80793.028160000016</v>
      </c>
      <c r="H153" s="2">
        <f t="shared" si="1"/>
        <v>0.48999999999068677</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520072.22</v>
      </c>
      <c r="D154" s="1">
        <f>'PR-RAS'!E158</f>
        <v>613483.93999999994</v>
      </c>
      <c r="E154" s="1">
        <v>0</v>
      </c>
      <c r="F154" s="1">
        <v>0</v>
      </c>
      <c r="G154" s="2">
        <f t="shared" si="0"/>
        <v>267297.13529999997</v>
      </c>
      <c r="H154" s="2">
        <f t="shared" si="1"/>
        <v>0.28000000002793968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1758888.14</v>
      </c>
      <c r="D155" s="1">
        <f>'PR-RAS'!E159</f>
        <v>1816430.21</v>
      </c>
      <c r="E155" s="1">
        <v>0</v>
      </c>
      <c r="F155" s="1">
        <v>0</v>
      </c>
      <c r="G155" s="2">
        <f t="shared" si="0"/>
        <v>830329.2782399999</v>
      </c>
      <c r="H155" s="2">
        <f t="shared" si="1"/>
        <v>0.34999999986030161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1060.8</v>
      </c>
      <c r="D156" s="1">
        <f>'PR-RAS'!E160</f>
        <v>0</v>
      </c>
      <c r="E156" s="1">
        <v>0</v>
      </c>
      <c r="F156" s="1">
        <v>0</v>
      </c>
      <c r="G156" s="2">
        <f t="shared" si="0"/>
        <v>164.42399999999998</v>
      </c>
      <c r="H156" s="2">
        <f t="shared" si="1"/>
        <v>0.20000000000004547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1757195.43</v>
      </c>
      <c r="D157" s="1">
        <f>'PR-RAS'!E161</f>
        <v>1816042.01</v>
      </c>
      <c r="E157" s="1">
        <v>0</v>
      </c>
      <c r="F157" s="1">
        <v>0</v>
      </c>
      <c r="G157" s="2">
        <f t="shared" si="0"/>
        <v>840727.59420000005</v>
      </c>
      <c r="H157" s="2">
        <f t="shared" si="1"/>
        <v>0.43999999994412065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631.91</v>
      </c>
      <c r="D158" s="1">
        <f>'PR-RAS'!E162</f>
        <v>388.2</v>
      </c>
      <c r="E158" s="1">
        <v>0</v>
      </c>
      <c r="F158" s="1">
        <v>0</v>
      </c>
      <c r="G158" s="2">
        <f t="shared" si="0"/>
        <v>221.10467</v>
      </c>
      <c r="H158" s="2">
        <f t="shared" si="1"/>
        <v>0.29000000000002046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10627293.290000003</v>
      </c>
      <c r="D159" s="1">
        <f>'PR-RAS'!E163</f>
        <v>11043719.399999999</v>
      </c>
      <c r="E159" s="1">
        <v>0</v>
      </c>
      <c r="F159" s="1">
        <v>0</v>
      </c>
      <c r="G159" s="2">
        <f t="shared" si="0"/>
        <v>5168927.6702199997</v>
      </c>
      <c r="H159" s="2">
        <f t="shared" si="1"/>
        <v>0.69000000134110451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435957.07</v>
      </c>
      <c r="D160" s="1">
        <f>'PR-RAS'!E164</f>
        <v>398568.31</v>
      </c>
      <c r="E160" s="1">
        <v>0</v>
      </c>
      <c r="F160" s="1">
        <v>0</v>
      </c>
      <c r="G160" s="2">
        <f t="shared" si="0"/>
        <v>196061.89671</v>
      </c>
      <c r="H160" s="2">
        <f t="shared" si="1"/>
        <v>0.38000000000465661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32168.34</v>
      </c>
      <c r="D161" s="1">
        <f>'PR-RAS'!E165</f>
        <v>13115.5</v>
      </c>
      <c r="E161" s="1">
        <v>0</v>
      </c>
      <c r="F161" s="1">
        <v>0</v>
      </c>
      <c r="G161" s="2">
        <f t="shared" si="0"/>
        <v>9343.8943999999992</v>
      </c>
      <c r="H161" s="2">
        <f t="shared" si="1"/>
        <v>0.84000000000014552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372472.25</v>
      </c>
      <c r="D162" s="1">
        <f>'PR-RAS'!E166</f>
        <v>363221.82</v>
      </c>
      <c r="E162" s="1">
        <v>0</v>
      </c>
      <c r="F162" s="1">
        <v>0</v>
      </c>
      <c r="G162" s="2">
        <f t="shared" si="0"/>
        <v>176925.45829000004</v>
      </c>
      <c r="H162" s="2">
        <f t="shared" si="1"/>
        <v>0.42999999999301508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29065.32</v>
      </c>
      <c r="D163" s="1">
        <f>'PR-RAS'!E167</f>
        <v>19162.8</v>
      </c>
      <c r="E163" s="1">
        <v>0</v>
      </c>
      <c r="F163" s="1">
        <v>0</v>
      </c>
      <c r="G163" s="2">
        <f t="shared" si="0"/>
        <v>10917.329040000001</v>
      </c>
      <c r="H163" s="2">
        <f t="shared" si="1"/>
        <v>0.52000000000043656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2251.16</v>
      </c>
      <c r="D164" s="1">
        <f>'PR-RAS'!E168</f>
        <v>3068.19</v>
      </c>
      <c r="E164" s="1">
        <v>0</v>
      </c>
      <c r="F164" s="1">
        <v>0</v>
      </c>
      <c r="G164" s="2">
        <f t="shared" si="0"/>
        <v>1367.1690200000003</v>
      </c>
      <c r="H164" s="2">
        <f t="shared" si="1"/>
        <v>0.34999999999990905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7849583.6700000009</v>
      </c>
      <c r="D165" s="1">
        <f>'PR-RAS'!E169</f>
        <v>8092476.3099999996</v>
      </c>
      <c r="E165" s="1">
        <v>0</v>
      </c>
      <c r="F165" s="1">
        <v>0</v>
      </c>
      <c r="G165" s="2">
        <f t="shared" si="0"/>
        <v>3941663.95156</v>
      </c>
      <c r="H165" s="2">
        <f t="shared" si="1"/>
        <v>0.6399999987334013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148867.78</v>
      </c>
      <c r="D166" s="1">
        <f>'PR-RAS'!E170</f>
        <v>145092.42000000001</v>
      </c>
      <c r="E166" s="1">
        <v>0</v>
      </c>
      <c r="F166" s="1">
        <v>0</v>
      </c>
      <c r="G166" s="2">
        <f t="shared" si="0"/>
        <v>72443.6823</v>
      </c>
      <c r="H166" s="2">
        <f t="shared" si="1"/>
        <v>0.64000000001396984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6714655.2599999998</v>
      </c>
      <c r="D167" s="1">
        <f>'PR-RAS'!E171</f>
        <v>7308958.1799999997</v>
      </c>
      <c r="E167" s="1">
        <v>0</v>
      </c>
      <c r="F167" s="1">
        <v>0</v>
      </c>
      <c r="G167" s="2">
        <f t="shared" si="0"/>
        <v>3541206.8889199998</v>
      </c>
      <c r="H167" s="2">
        <f t="shared" si="1"/>
        <v>0.43999999947845936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844646.74</v>
      </c>
      <c r="D168" s="1">
        <f>'PR-RAS'!E172</f>
        <v>535408.22</v>
      </c>
      <c r="E168" s="1">
        <v>0</v>
      </c>
      <c r="F168" s="1">
        <v>0</v>
      </c>
      <c r="G168" s="2">
        <f t="shared" si="0"/>
        <v>319882.35106000002</v>
      </c>
      <c r="H168" s="2">
        <f t="shared" si="1"/>
        <v>0.47999999998137355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67251.399999999994</v>
      </c>
      <c r="D169" s="1">
        <f>'PR-RAS'!E173</f>
        <v>48806.78</v>
      </c>
      <c r="E169" s="1">
        <v>0</v>
      </c>
      <c r="F169" s="1">
        <v>0</v>
      </c>
      <c r="G169" s="2">
        <f t="shared" si="0"/>
        <v>27697.313280000002</v>
      </c>
      <c r="H169" s="2">
        <f t="shared" si="1"/>
        <v>0.61999999999534339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46337.96</v>
      </c>
      <c r="D170" s="1">
        <f>'PR-RAS'!E174</f>
        <v>42945.5</v>
      </c>
      <c r="E170" s="1">
        <v>0</v>
      </c>
      <c r="F170" s="1">
        <v>0</v>
      </c>
      <c r="G170" s="2">
        <f t="shared" si="0"/>
        <v>22346.694240000001</v>
      </c>
      <c r="H170" s="2">
        <f t="shared" si="1"/>
        <v>0.54000000000087311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27824.53</v>
      </c>
      <c r="D172" s="1">
        <f>'PR-RAS'!E176</f>
        <v>11265.21</v>
      </c>
      <c r="E172" s="1">
        <v>0</v>
      </c>
      <c r="F172" s="1">
        <v>0</v>
      </c>
      <c r="G172" s="2">
        <f t="shared" si="0"/>
        <v>8610.6964499999995</v>
      </c>
      <c r="H172" s="2">
        <f t="shared" si="1"/>
        <v>0.68000000000029104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2131524.4299999997</v>
      </c>
      <c r="D173" s="1">
        <f>'PR-RAS'!E177</f>
        <v>2395525.3699999996</v>
      </c>
      <c r="E173" s="1">
        <v>0</v>
      </c>
      <c r="F173" s="1">
        <v>0</v>
      </c>
      <c r="G173" s="2">
        <f t="shared" si="0"/>
        <v>1190682.9292399997</v>
      </c>
      <c r="H173" s="2">
        <f t="shared" si="1"/>
        <v>0.7999999993480742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103965.93</v>
      </c>
      <c r="D174" s="1">
        <f>'PR-RAS'!E178</f>
        <v>93301.38</v>
      </c>
      <c r="E174" s="1">
        <v>0</v>
      </c>
      <c r="F174" s="1">
        <v>0</v>
      </c>
      <c r="G174" s="2">
        <f t="shared" si="0"/>
        <v>50268.383369999996</v>
      </c>
      <c r="H174" s="2">
        <f t="shared" si="1"/>
        <v>0.45000000001164153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644456.43999999994</v>
      </c>
      <c r="D175" s="1">
        <f>'PR-RAS'!E179</f>
        <v>521465.28</v>
      </c>
      <c r="E175" s="1">
        <v>0</v>
      </c>
      <c r="F175" s="1">
        <v>0</v>
      </c>
      <c r="G175" s="2">
        <f t="shared" si="0"/>
        <v>293605.33799999999</v>
      </c>
      <c r="H175" s="2">
        <f t="shared" si="1"/>
        <v>0.71999999997206032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14937.83</v>
      </c>
      <c r="D176" s="1">
        <f>'PR-RAS'!E180</f>
        <v>5490.56</v>
      </c>
      <c r="E176" s="1">
        <v>0</v>
      </c>
      <c r="F176" s="1">
        <v>0</v>
      </c>
      <c r="G176" s="2">
        <f t="shared" si="0"/>
        <v>4535.8162499999999</v>
      </c>
      <c r="H176" s="2">
        <f t="shared" si="1"/>
        <v>0.60999999999967258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285789.49</v>
      </c>
      <c r="D177" s="1">
        <f>'PR-RAS'!E181</f>
        <v>331473.28999999998</v>
      </c>
      <c r="E177" s="1">
        <v>0</v>
      </c>
      <c r="F177" s="1">
        <v>0</v>
      </c>
      <c r="G177" s="2">
        <f t="shared" si="0"/>
        <v>166977.54831999997</v>
      </c>
      <c r="H177" s="2">
        <f t="shared" si="1"/>
        <v>0.77999999996973202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181175.43</v>
      </c>
      <c r="D178" s="1">
        <f>'PR-RAS'!E182</f>
        <v>178143.75</v>
      </c>
      <c r="E178" s="1">
        <v>0</v>
      </c>
      <c r="F178" s="1">
        <v>0</v>
      </c>
      <c r="G178" s="2">
        <f t="shared" si="0"/>
        <v>95130.938609999983</v>
      </c>
      <c r="H178" s="2">
        <f t="shared" si="1"/>
        <v>0.67999999999301508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411304.8</v>
      </c>
      <c r="D179" s="1">
        <f>'PR-RAS'!E183</f>
        <v>576454.14</v>
      </c>
      <c r="E179" s="1">
        <v>0</v>
      </c>
      <c r="F179" s="1">
        <v>0</v>
      </c>
      <c r="G179" s="2">
        <f t="shared" si="0"/>
        <v>278429.92823999998</v>
      </c>
      <c r="H179" s="2">
        <f t="shared" si="1"/>
        <v>0.34000000002561137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161530.20000000001</v>
      </c>
      <c r="D180" s="1">
        <f>'PR-RAS'!E184</f>
        <v>295334.93</v>
      </c>
      <c r="E180" s="1">
        <v>0</v>
      </c>
      <c r="F180" s="1">
        <v>0</v>
      </c>
      <c r="G180" s="2">
        <f t="shared" si="0"/>
        <v>134643.81074000002</v>
      </c>
      <c r="H180" s="2">
        <f t="shared" si="1"/>
        <v>0.27000000001862645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204983.49</v>
      </c>
      <c r="D181" s="1">
        <f>'PR-RAS'!E185</f>
        <v>228709.91</v>
      </c>
      <c r="E181" s="1">
        <v>0</v>
      </c>
      <c r="F181" s="1">
        <v>0</v>
      </c>
      <c r="G181" s="2">
        <f t="shared" si="0"/>
        <v>119232.59580000001</v>
      </c>
      <c r="H181" s="2">
        <f t="shared" si="1"/>
        <v>0.57999999998719431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123380.82</v>
      </c>
      <c r="D182" s="1">
        <f>'PR-RAS'!E186</f>
        <v>165152.13</v>
      </c>
      <c r="E182" s="1">
        <v>0</v>
      </c>
      <c r="F182" s="1">
        <v>0</v>
      </c>
      <c r="G182" s="2">
        <f t="shared" si="0"/>
        <v>82116.999479999999</v>
      </c>
      <c r="H182" s="2">
        <f t="shared" si="1"/>
        <v>0.30999999999767169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2654.46</v>
      </c>
      <c r="D183" s="1">
        <f>'PR-RAS'!E187</f>
        <v>0</v>
      </c>
      <c r="E183" s="1">
        <v>0</v>
      </c>
      <c r="F183" s="1">
        <v>0</v>
      </c>
      <c r="G183" s="2">
        <f t="shared" si="0"/>
        <v>483.11171999999999</v>
      </c>
      <c r="H183" s="2">
        <f t="shared" si="1"/>
        <v>0.46000000000003638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207573.65999999997</v>
      </c>
      <c r="D184" s="1">
        <f>'PR-RAS'!E188</f>
        <v>157149.41</v>
      </c>
      <c r="E184" s="1">
        <v>0</v>
      </c>
      <c r="F184" s="1">
        <v>0</v>
      </c>
      <c r="G184" s="2">
        <f t="shared" si="0"/>
        <v>95502.663839999994</v>
      </c>
      <c r="H184" s="2">
        <f t="shared" si="1"/>
        <v>0.75000000002910383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8923.25</v>
      </c>
      <c r="D185" s="1">
        <f>'PR-RAS'!E189</f>
        <v>9603.9</v>
      </c>
      <c r="E185" s="1">
        <v>0</v>
      </c>
      <c r="F185" s="1">
        <v>0</v>
      </c>
      <c r="G185" s="2">
        <f t="shared" si="0"/>
        <v>5176.1131999999998</v>
      </c>
      <c r="H185" s="2">
        <f t="shared" si="1"/>
        <v>0.3500000000003638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61570.41</v>
      </c>
      <c r="D186" s="1">
        <f>'PR-RAS'!E190</f>
        <v>66017.789999999994</v>
      </c>
      <c r="E186" s="1">
        <v>0</v>
      </c>
      <c r="F186" s="1">
        <v>0</v>
      </c>
      <c r="G186" s="2">
        <f t="shared" si="0"/>
        <v>35817.10815</v>
      </c>
      <c r="H186" s="2">
        <f t="shared" si="1"/>
        <v>0.6200000000098953</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2461.54</v>
      </c>
      <c r="D187" s="1">
        <f>'PR-RAS'!E191</f>
        <v>818.49</v>
      </c>
      <c r="E187" s="1">
        <v>0</v>
      </c>
      <c r="F187" s="1">
        <v>0</v>
      </c>
      <c r="G187" s="2">
        <f t="shared" si="0"/>
        <v>762.32472000000007</v>
      </c>
      <c r="H187" s="2">
        <f t="shared" si="1"/>
        <v>0.95000000000004547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5730.57</v>
      </c>
      <c r="D188" s="1">
        <f>'PR-RAS'!E192</f>
        <v>6506.8</v>
      </c>
      <c r="E188" s="1">
        <v>0</v>
      </c>
      <c r="F188" s="1">
        <v>0</v>
      </c>
      <c r="G188" s="2">
        <f t="shared" si="0"/>
        <v>3505.1597899999997</v>
      </c>
      <c r="H188" s="2">
        <f t="shared" si="1"/>
        <v>0.63000000000010914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39624.39</v>
      </c>
      <c r="D189" s="1">
        <f>'PR-RAS'!E193</f>
        <v>28345.05</v>
      </c>
      <c r="E189" s="1">
        <v>0</v>
      </c>
      <c r="F189" s="1">
        <v>0</v>
      </c>
      <c r="G189" s="2">
        <f t="shared" si="0"/>
        <v>18107.124119999997</v>
      </c>
      <c r="H189" s="2">
        <f t="shared" si="1"/>
        <v>0.43999999999869033</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20128.77</v>
      </c>
      <c r="D190" s="1">
        <f>'PR-RAS'!E194</f>
        <v>12133.98</v>
      </c>
      <c r="E190" s="1">
        <v>0</v>
      </c>
      <c r="F190" s="1">
        <v>0</v>
      </c>
      <c r="G190" s="2">
        <f t="shared" si="0"/>
        <v>8390.9819699999989</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69134.73</v>
      </c>
      <c r="D191" s="1">
        <f>'PR-RAS'!E195</f>
        <v>33723.4</v>
      </c>
      <c r="E191" s="1">
        <v>0</v>
      </c>
      <c r="F191" s="1">
        <v>0</v>
      </c>
      <c r="G191" s="2">
        <f t="shared" si="0"/>
        <v>25950.490699999998</v>
      </c>
      <c r="H191" s="2">
        <f t="shared" si="1"/>
        <v>0.67000000000552973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64420.92</v>
      </c>
      <c r="D192" s="1">
        <f>'PR-RAS'!E196</f>
        <v>79477.14</v>
      </c>
      <c r="E192" s="1">
        <v>0</v>
      </c>
      <c r="F192" s="1">
        <v>0</v>
      </c>
      <c r="G192" s="2">
        <f t="shared" si="0"/>
        <v>42664.663200000003</v>
      </c>
      <c r="H192" s="2">
        <f t="shared" si="1"/>
        <v>0.22000000000116415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17187.080000000002</v>
      </c>
      <c r="D198" s="1">
        <f>'PR-RAS'!E202</f>
        <v>32038.720000000001</v>
      </c>
      <c r="E198" s="1">
        <v>0</v>
      </c>
      <c r="F198" s="1">
        <v>0</v>
      </c>
      <c r="G198" s="2">
        <f t="shared" si="0"/>
        <v>16009.110440000002</v>
      </c>
      <c r="H198" s="2">
        <f t="shared" si="1"/>
        <v>0.36000000000058208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17187.080000000002</v>
      </c>
      <c r="D201" s="1">
        <f>'PR-RAS'!E205</f>
        <v>32038.720000000001</v>
      </c>
      <c r="E201" s="1">
        <v>0</v>
      </c>
      <c r="F201" s="1">
        <v>0</v>
      </c>
      <c r="G201" s="2">
        <f t="shared" si="0"/>
        <v>16252.904000000002</v>
      </c>
      <c r="H201" s="2">
        <f t="shared" si="1"/>
        <v>0.36000000000058208</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47233.84</v>
      </c>
      <c r="D206" s="1">
        <f>'PR-RAS'!E210</f>
        <v>47438.42</v>
      </c>
      <c r="E206" s="1">
        <v>0</v>
      </c>
      <c r="F206" s="1">
        <v>0</v>
      </c>
      <c r="G206" s="2">
        <f t="shared" si="0"/>
        <v>29132.689399999996</v>
      </c>
      <c r="H206" s="2">
        <f t="shared" si="1"/>
        <v>0.58000000000174623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40182.92</v>
      </c>
      <c r="D207" s="1">
        <f>'PR-RAS'!E211</f>
        <v>42749.83</v>
      </c>
      <c r="E207" s="1">
        <v>0</v>
      </c>
      <c r="F207" s="1">
        <v>0</v>
      </c>
      <c r="G207" s="2">
        <f t="shared" si="0"/>
        <v>25890.61148</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29.57</v>
      </c>
      <c r="D208" s="1">
        <f>'PR-RAS'!E212</f>
        <v>0</v>
      </c>
      <c r="E208" s="1">
        <v>0</v>
      </c>
      <c r="F208" s="1">
        <v>0</v>
      </c>
      <c r="G208" s="2">
        <f t="shared" si="0"/>
        <v>6.1209899999999999</v>
      </c>
      <c r="H208" s="2">
        <f t="shared" si="1"/>
        <v>0.42999999999999972</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7021.35</v>
      </c>
      <c r="D209" s="1">
        <f>'PR-RAS'!E213</f>
        <v>4688.59</v>
      </c>
      <c r="E209" s="1">
        <v>0</v>
      </c>
      <c r="F209" s="1">
        <v>0</v>
      </c>
      <c r="G209" s="2">
        <f t="shared" si="0"/>
        <v>3410.8942399999996</v>
      </c>
      <c r="H209" s="2">
        <f t="shared" si="1"/>
        <v>0.76000000000021828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243.15</v>
      </c>
      <c r="D220" s="1">
        <f>'PR-RAS'!E224</f>
        <v>0</v>
      </c>
      <c r="E220" s="1">
        <v>0</v>
      </c>
      <c r="F220" s="1">
        <v>0</v>
      </c>
      <c r="G220" s="2">
        <f t="shared" si="0"/>
        <v>53.249850000000002</v>
      </c>
      <c r="H220" s="2">
        <f t="shared" si="1"/>
        <v>0.15000000000000568</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243.15</v>
      </c>
      <c r="D243" s="1">
        <f>'PR-RAS'!E247</f>
        <v>0</v>
      </c>
      <c r="E243" s="1">
        <v>0</v>
      </c>
      <c r="F243" s="1">
        <v>0</v>
      </c>
      <c r="G243" s="2">
        <f t="shared" si="0"/>
        <v>58.842300000000002</v>
      </c>
      <c r="H243" s="2">
        <f t="shared" si="1"/>
        <v>0.15000000000000568</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243.15</v>
      </c>
      <c r="D244" s="1">
        <f>'PR-RAS'!E248</f>
        <v>0</v>
      </c>
      <c r="E244" s="1">
        <v>0</v>
      </c>
      <c r="F244" s="1">
        <v>0</v>
      </c>
      <c r="G244" s="2">
        <f t="shared" si="0"/>
        <v>59.085450000000002</v>
      </c>
      <c r="H244" s="2">
        <f t="shared" si="1"/>
        <v>0.15000000000000568</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6054.81</v>
      </c>
      <c r="D248" s="1">
        <f>'PR-RAS'!E252</f>
        <v>24239.98</v>
      </c>
      <c r="E248" s="1">
        <v>0</v>
      </c>
      <c r="F248" s="1">
        <v>0</v>
      </c>
      <c r="G248" s="2">
        <f t="shared" si="0"/>
        <v>13470.088189999999</v>
      </c>
      <c r="H248" s="2">
        <f t="shared" si="1"/>
        <v>0.21000000000003638</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6054.81</v>
      </c>
      <c r="D255" s="1">
        <f>'PR-RAS'!E259</f>
        <v>24239.98</v>
      </c>
      <c r="E255" s="1">
        <v>0</v>
      </c>
      <c r="F255" s="1">
        <v>0</v>
      </c>
      <c r="G255" s="2">
        <f t="shared" si="0"/>
        <v>13851.83158</v>
      </c>
      <c r="H255" s="2">
        <f t="shared" si="1"/>
        <v>0.21000000000003638</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6054.81</v>
      </c>
      <c r="D256" s="1">
        <f>'PR-RAS'!E260</f>
        <v>24239.98</v>
      </c>
      <c r="E256" s="1">
        <v>0</v>
      </c>
      <c r="F256" s="1">
        <v>0</v>
      </c>
      <c r="G256" s="2">
        <f t="shared" si="0"/>
        <v>13906.36635</v>
      </c>
      <c r="H256" s="2">
        <f t="shared" si="1"/>
        <v>0.21000000000003638</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132.72</v>
      </c>
      <c r="D259" s="1">
        <f>'PR-RAS'!E263</f>
        <v>602.80999999999995</v>
      </c>
      <c r="E259" s="1">
        <v>0</v>
      </c>
      <c r="F259" s="1">
        <v>0</v>
      </c>
      <c r="G259" s="2">
        <f t="shared" si="0"/>
        <v>345.29172</v>
      </c>
      <c r="H259" s="2">
        <f t="shared" si="1"/>
        <v>0.47000000000005571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132.72</v>
      </c>
      <c r="D260" s="1">
        <f>'PR-RAS'!E264</f>
        <v>0</v>
      </c>
      <c r="E260" s="1">
        <v>0</v>
      </c>
      <c r="F260" s="1">
        <v>0</v>
      </c>
      <c r="G260" s="2">
        <f t="shared" si="0"/>
        <v>34.374479999999998</v>
      </c>
      <c r="H260" s="2">
        <f t="shared" si="1"/>
        <v>0.28000000000000114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132.72</v>
      </c>
      <c r="D261" s="1">
        <f>'PR-RAS'!E265</f>
        <v>0</v>
      </c>
      <c r="E261" s="1">
        <v>0</v>
      </c>
      <c r="F261" s="1">
        <v>0</v>
      </c>
      <c r="G261" s="2">
        <f t="shared" si="0"/>
        <v>34.507199999999997</v>
      </c>
      <c r="H261" s="2">
        <f t="shared" si="1"/>
        <v>0.28000000000000114</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602.80999999999995</v>
      </c>
      <c r="E269" s="1">
        <v>0</v>
      </c>
      <c r="F269" s="1">
        <v>0</v>
      </c>
      <c r="G269" s="2">
        <f t="shared" si="8"/>
        <v>323.10615999999999</v>
      </c>
      <c r="H269" s="2">
        <f t="shared" si="9"/>
        <v>0.19000000000005457</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602.80999999999995</v>
      </c>
      <c r="E273" s="1">
        <v>0</v>
      </c>
      <c r="F273" s="1">
        <v>0</v>
      </c>
      <c r="G273" s="2">
        <f t="shared" si="8"/>
        <v>327.92863999999997</v>
      </c>
      <c r="H273" s="2">
        <f t="shared" si="9"/>
        <v>0.19000000000005457</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24229220.449999999</v>
      </c>
      <c r="D285" s="1">
        <f>'PR-RAS'!E289</f>
        <v>25009087.659999996</v>
      </c>
      <c r="E285" s="1">
        <v>0</v>
      </c>
      <c r="F285" s="1">
        <v>0</v>
      </c>
      <c r="G285" s="2">
        <f t="shared" si="8"/>
        <v>21086260.398679998</v>
      </c>
      <c r="H285" s="2">
        <f t="shared" si="9"/>
        <v>0.79000000283122063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502294.51000000164</v>
      </c>
      <c r="D286" s="1">
        <f>'PR-RAS'!E290</f>
        <v>701560.69000000507</v>
      </c>
      <c r="E286" s="1">
        <v>0</v>
      </c>
      <c r="F286" s="1">
        <v>0</v>
      </c>
      <c r="G286" s="2">
        <f t="shared" si="8"/>
        <v>543043.52865000325</v>
      </c>
      <c r="H286" s="2">
        <f t="shared" si="9"/>
        <v>0.79999999329447746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178177.92000000001</v>
      </c>
      <c r="D288" s="1">
        <f>'PR-RAS'!E292</f>
        <v>80287.58</v>
      </c>
      <c r="E288" s="1">
        <v>0</v>
      </c>
      <c r="F288" s="1">
        <v>0</v>
      </c>
      <c r="G288" s="2">
        <f t="shared" si="8"/>
        <v>97222.133959999992</v>
      </c>
      <c r="H288" s="2">
        <f t="shared" si="9"/>
        <v>0.49999999998544808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3141351.71</v>
      </c>
      <c r="D290" s="1">
        <f>'PR-RAS'!E294</f>
        <v>3737925.01</v>
      </c>
      <c r="E290" s="1">
        <v>0</v>
      </c>
      <c r="F290" s="1">
        <v>0</v>
      </c>
      <c r="G290" s="2">
        <f t="shared" si="8"/>
        <v>3068371.2999700001</v>
      </c>
      <c r="H290" s="2">
        <f t="shared" si="9"/>
        <v>0.29999999981373549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83744.62</v>
      </c>
      <c r="D291" s="1">
        <f>'PR-RAS'!E295</f>
        <v>110936.95</v>
      </c>
      <c r="E291" s="1">
        <v>0</v>
      </c>
      <c r="F291" s="1">
        <v>0</v>
      </c>
      <c r="G291" s="2">
        <f t="shared" si="8"/>
        <v>88629.370800000004</v>
      </c>
      <c r="H291" s="2">
        <f t="shared" si="9"/>
        <v>0.430000000007567</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2950148.38</v>
      </c>
      <c r="D292" s="1">
        <f>'PR-RAS'!E296</f>
        <v>3056677.26</v>
      </c>
      <c r="E292" s="1">
        <v>0</v>
      </c>
      <c r="F292" s="1">
        <v>0</v>
      </c>
      <c r="G292" s="2">
        <f t="shared" si="8"/>
        <v>2637479.3438999993</v>
      </c>
      <c r="H292" s="2">
        <f t="shared" si="9"/>
        <v>0.63999999966472387</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13399.730000000001</v>
      </c>
      <c r="D293" s="1">
        <f>'PR-RAS'!E298</f>
        <v>2612.09</v>
      </c>
      <c r="E293" s="1">
        <v>0</v>
      </c>
      <c r="F293" s="1">
        <v>0</v>
      </c>
      <c r="G293" s="2">
        <f t="shared" si="8"/>
        <v>5438.1817200000005</v>
      </c>
      <c r="H293" s="2">
        <f t="shared" si="9"/>
        <v>0.35999999999876309</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13399.730000000001</v>
      </c>
      <c r="D306" s="1">
        <f>'PR-RAS'!E311</f>
        <v>2612.09</v>
      </c>
      <c r="E306" s="1">
        <v>0</v>
      </c>
      <c r="F306" s="1">
        <v>0</v>
      </c>
      <c r="G306" s="2">
        <f t="shared" si="8"/>
        <v>5680.292550000001</v>
      </c>
      <c r="H306" s="2">
        <f t="shared" si="9"/>
        <v>0.35999999999876309</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2647.86</v>
      </c>
      <c r="D307" s="1">
        <f>'PR-RAS'!E312</f>
        <v>718.59</v>
      </c>
      <c r="E307" s="1">
        <v>0</v>
      </c>
      <c r="F307" s="1">
        <v>0</v>
      </c>
      <c r="G307" s="2">
        <f t="shared" si="8"/>
        <v>1250.02224</v>
      </c>
      <c r="H307" s="2">
        <f t="shared" si="9"/>
        <v>0.54999999999984084</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2647.86</v>
      </c>
      <c r="D308" s="1">
        <f>'PR-RAS'!E313</f>
        <v>718.59</v>
      </c>
      <c r="E308" s="1">
        <v>0</v>
      </c>
      <c r="F308" s="1">
        <v>0</v>
      </c>
      <c r="G308" s="2">
        <f t="shared" si="8"/>
        <v>1254.1072799999999</v>
      </c>
      <c r="H308" s="2">
        <f t="shared" si="9"/>
        <v>0.54999999999984084</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10751.87</v>
      </c>
      <c r="D321" s="1">
        <f>'PR-RAS'!E326</f>
        <v>1893.5</v>
      </c>
      <c r="E321" s="1">
        <v>0</v>
      </c>
      <c r="F321" s="1">
        <v>0</v>
      </c>
      <c r="G321" s="2">
        <f t="shared" si="8"/>
        <v>4652.4384</v>
      </c>
      <c r="H321" s="2">
        <f t="shared" si="9"/>
        <v>0.62999999999919964</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10751.87</v>
      </c>
      <c r="D322" s="1">
        <f>'PR-RAS'!E327</f>
        <v>1893.5</v>
      </c>
      <c r="E322" s="1">
        <v>0</v>
      </c>
      <c r="F322" s="1">
        <v>0</v>
      </c>
      <c r="G322" s="2">
        <f t="shared" si="8"/>
        <v>4666.9772700000003</v>
      </c>
      <c r="H322" s="2">
        <f t="shared" si="9"/>
        <v>0.62999999999919964</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620821.97000000009</v>
      </c>
      <c r="D345" s="1">
        <f>'PR-RAS'!E350</f>
        <v>1005654.4</v>
      </c>
      <c r="E345" s="1">
        <v>0</v>
      </c>
      <c r="F345" s="1">
        <v>0</v>
      </c>
      <c r="G345" s="2">
        <f t="shared" si="8"/>
        <v>905452.98487999989</v>
      </c>
      <c r="H345" s="2">
        <f t="shared" si="9"/>
        <v>0.42999999993480742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25051.43</v>
      </c>
      <c r="D346" s="1">
        <f>'PR-RAS'!E351</f>
        <v>0</v>
      </c>
      <c r="E346" s="1">
        <v>0</v>
      </c>
      <c r="F346" s="1">
        <v>0</v>
      </c>
      <c r="G346" s="2">
        <f t="shared" si="8"/>
        <v>8642.7433499999988</v>
      </c>
      <c r="H346" s="2">
        <f t="shared" si="9"/>
        <v>0.43000000000029104</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25051.43</v>
      </c>
      <c r="D351" s="1">
        <f>'PR-RAS'!E356</f>
        <v>0</v>
      </c>
      <c r="E351" s="1">
        <v>0</v>
      </c>
      <c r="F351" s="1">
        <v>0</v>
      </c>
      <c r="G351" s="2">
        <f t="shared" si="8"/>
        <v>8768.0005000000001</v>
      </c>
      <c r="H351" s="2">
        <f t="shared" si="9"/>
        <v>0.43000000000029104</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25051.43</v>
      </c>
      <c r="D354" s="1">
        <f>'PR-RAS'!E359</f>
        <v>0</v>
      </c>
      <c r="E354" s="1">
        <v>0</v>
      </c>
      <c r="F354" s="1">
        <v>0</v>
      </c>
      <c r="G354" s="2">
        <f t="shared" si="8"/>
        <v>8843.1547900000005</v>
      </c>
      <c r="H354" s="2">
        <f t="shared" si="9"/>
        <v>0.43000000000029104</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558726.24</v>
      </c>
      <c r="D358" s="1">
        <f>'PR-RAS'!E363</f>
        <v>974725.27</v>
      </c>
      <c r="E358" s="1">
        <v>0</v>
      </c>
      <c r="F358" s="1">
        <v>0</v>
      </c>
      <c r="G358" s="2">
        <f t="shared" si="8"/>
        <v>895419.11046</v>
      </c>
      <c r="H358" s="2">
        <f t="shared" si="9"/>
        <v>0.51000000000931323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391480.19000000006</v>
      </c>
      <c r="D364" s="1">
        <f>'PR-RAS'!E369</f>
        <v>842697.93</v>
      </c>
      <c r="E364" s="1">
        <v>0</v>
      </c>
      <c r="F364" s="1">
        <v>0</v>
      </c>
      <c r="G364" s="2">
        <f t="shared" si="8"/>
        <v>753906.00615000003</v>
      </c>
      <c r="H364" s="2">
        <f t="shared" si="9"/>
        <v>0.26000000000931323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76935.570000000007</v>
      </c>
      <c r="D365" s="1">
        <f>'PR-RAS'!E370</f>
        <v>37616.51</v>
      </c>
      <c r="E365" s="1">
        <v>0</v>
      </c>
      <c r="F365" s="1">
        <v>0</v>
      </c>
      <c r="G365" s="2">
        <f t="shared" si="8"/>
        <v>55389.366760000004</v>
      </c>
      <c r="H365" s="2">
        <f t="shared" si="9"/>
        <v>0.91999999999097781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2559.96</v>
      </c>
      <c r="D366" s="1">
        <f>'PR-RAS'!E371</f>
        <v>4581.43</v>
      </c>
      <c r="E366" s="1">
        <v>0</v>
      </c>
      <c r="F366" s="1">
        <v>0</v>
      </c>
      <c r="G366" s="2">
        <f t="shared" si="8"/>
        <v>4278.8292999999994</v>
      </c>
      <c r="H366" s="2">
        <f t="shared" si="9"/>
        <v>0.47000000000025466</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16934.79</v>
      </c>
      <c r="D367" s="1">
        <f>'PR-RAS'!E372</f>
        <v>7241.8</v>
      </c>
      <c r="E367" s="1">
        <v>0</v>
      </c>
      <c r="F367" s="1">
        <v>0</v>
      </c>
      <c r="G367" s="2">
        <f t="shared" si="8"/>
        <v>11499.130739999999</v>
      </c>
      <c r="H367" s="2">
        <f t="shared" si="9"/>
        <v>0.40999999999894499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287760.59000000003</v>
      </c>
      <c r="D368" s="1">
        <f>'PR-RAS'!E373</f>
        <v>783220.81</v>
      </c>
      <c r="E368" s="1">
        <v>0</v>
      </c>
      <c r="F368" s="1">
        <v>0</v>
      </c>
      <c r="G368" s="2">
        <f t="shared" si="8"/>
        <v>680492.21107000008</v>
      </c>
      <c r="H368" s="2">
        <f t="shared" si="9"/>
        <v>0.59999999991850927</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7289.28</v>
      </c>
      <c r="D371" s="1">
        <f>'PR-RAS'!E376</f>
        <v>10037.379999999999</v>
      </c>
      <c r="E371" s="1">
        <v>0</v>
      </c>
      <c r="F371" s="1">
        <v>0</v>
      </c>
      <c r="G371" s="2">
        <f t="shared" si="8"/>
        <v>10124.694799999999</v>
      </c>
      <c r="H371" s="2">
        <f t="shared" si="9"/>
        <v>0.65999999999894499</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155656.85999999999</v>
      </c>
      <c r="D373" s="1">
        <f>'PR-RAS'!E378</f>
        <v>132027.34</v>
      </c>
      <c r="E373" s="1">
        <v>0</v>
      </c>
      <c r="F373" s="1">
        <v>0</v>
      </c>
      <c r="G373" s="2">
        <f t="shared" si="8"/>
        <v>156132.69287999999</v>
      </c>
      <c r="H373" s="2">
        <f t="shared" si="9"/>
        <v>0.48000000001047738</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155656.85999999999</v>
      </c>
      <c r="D374" s="1">
        <f>'PR-RAS'!E379</f>
        <v>132027.34</v>
      </c>
      <c r="E374" s="1">
        <v>0</v>
      </c>
      <c r="F374" s="1">
        <v>0</v>
      </c>
      <c r="G374" s="2">
        <f t="shared" si="8"/>
        <v>156552.40441999998</v>
      </c>
      <c r="H374" s="2">
        <f t="shared" si="9"/>
        <v>0.48000000001047738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11589.19</v>
      </c>
      <c r="D386" s="1">
        <f>'PR-RAS'!E391</f>
        <v>0</v>
      </c>
      <c r="E386" s="1">
        <v>0</v>
      </c>
      <c r="F386" s="1">
        <v>0</v>
      </c>
      <c r="G386" s="2">
        <f t="shared" si="8"/>
        <v>4461.8381500000005</v>
      </c>
      <c r="H386" s="2">
        <f t="shared" si="9"/>
        <v>0.19000000000050932</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11589.19</v>
      </c>
      <c r="D388" s="1">
        <f>'PR-RAS'!E393</f>
        <v>0</v>
      </c>
      <c r="E388" s="1">
        <v>0</v>
      </c>
      <c r="F388" s="1">
        <v>0</v>
      </c>
      <c r="G388" s="2">
        <f t="shared" si="8"/>
        <v>4485.0165299999999</v>
      </c>
      <c r="H388" s="2">
        <f t="shared" si="9"/>
        <v>0.19000000000050932</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37044.300000000003</v>
      </c>
      <c r="D397" s="1">
        <f>'PR-RAS'!E402</f>
        <v>30929.13</v>
      </c>
      <c r="E397" s="1">
        <v>0</v>
      </c>
      <c r="F397" s="1">
        <v>0</v>
      </c>
      <c r="G397" s="2">
        <f t="shared" si="8"/>
        <v>39165.413760000003</v>
      </c>
      <c r="H397" s="2">
        <f t="shared" si="9"/>
        <v>0.43000000000392902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29565.57</v>
      </c>
      <c r="D398" s="1">
        <f>'PR-RAS'!E403</f>
        <v>0</v>
      </c>
      <c r="E398" s="1">
        <v>0</v>
      </c>
      <c r="F398" s="1">
        <v>0</v>
      </c>
      <c r="G398" s="2">
        <f t="shared" si="8"/>
        <v>11737.531290000001</v>
      </c>
      <c r="H398" s="2">
        <f t="shared" si="9"/>
        <v>0.43000000000029104</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7478.73</v>
      </c>
      <c r="D399" s="1">
        <f>'PR-RAS'!E404</f>
        <v>30929.13</v>
      </c>
      <c r="E399" s="1">
        <v>0</v>
      </c>
      <c r="F399" s="1">
        <v>0</v>
      </c>
      <c r="G399" s="2">
        <f t="shared" si="8"/>
        <v>27596.122020000003</v>
      </c>
      <c r="H399" s="2">
        <f t="shared" si="9"/>
        <v>0.40000000000145519</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607422.24000000011</v>
      </c>
      <c r="D403" s="1">
        <f>'PR-RAS'!E408</f>
        <v>1003042.31</v>
      </c>
      <c r="E403" s="1">
        <v>0</v>
      </c>
      <c r="F403" s="1">
        <v>0</v>
      </c>
      <c r="G403" s="2">
        <f t="shared" si="8"/>
        <v>1050629.7577200001</v>
      </c>
      <c r="H403" s="2">
        <f t="shared" si="9"/>
        <v>0.55000000016298145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1588918.58</v>
      </c>
      <c r="D405" s="1">
        <f>'PR-RAS'!E410</f>
        <v>1542135.54</v>
      </c>
      <c r="E405" s="1">
        <v>0</v>
      </c>
      <c r="F405" s="1">
        <v>0</v>
      </c>
      <c r="G405" s="2">
        <f t="shared" si="8"/>
        <v>1887968.6226400002</v>
      </c>
      <c r="H405" s="2">
        <f t="shared" si="9"/>
        <v>0.87999999988824129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10099.52</v>
      </c>
      <c r="D406" s="1">
        <f>'PR-RAS'!E411</f>
        <v>9380.93</v>
      </c>
      <c r="E406" s="1">
        <v>0</v>
      </c>
      <c r="F406" s="1">
        <v>0</v>
      </c>
      <c r="G406" s="2">
        <f t="shared" si="8"/>
        <v>11688.858900000001</v>
      </c>
      <c r="H406" s="2">
        <f t="shared" si="9"/>
        <v>0.5499999999992724</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24744914.690000001</v>
      </c>
      <c r="D407" s="1">
        <f>'PR-RAS'!E412</f>
        <v>25713260.440000001</v>
      </c>
      <c r="E407" s="1">
        <v>0</v>
      </c>
      <c r="F407" s="1">
        <v>0</v>
      </c>
      <c r="G407" s="2">
        <f t="shared" si="8"/>
        <v>30925602.841420006</v>
      </c>
      <c r="H407" s="2">
        <f t="shared" si="9"/>
        <v>0.75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24850042.419999998</v>
      </c>
      <c r="D408" s="1">
        <f>'PR-RAS'!E413</f>
        <v>26014742.059999995</v>
      </c>
      <c r="E408" s="1">
        <v>0</v>
      </c>
      <c r="F408" s="1">
        <v>0</v>
      </c>
      <c r="G408" s="2">
        <f t="shared" si="8"/>
        <v>31289967.301779993</v>
      </c>
      <c r="H408" s="2">
        <f t="shared" si="9"/>
        <v>0.47999999299645424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105127.72999999672</v>
      </c>
      <c r="D410" s="1">
        <f>'PR-RAS'!E415</f>
        <v>301481.61999999359</v>
      </c>
      <c r="E410" s="1">
        <v>0</v>
      </c>
      <c r="F410" s="1">
        <v>0</v>
      </c>
      <c r="G410" s="2">
        <f t="shared" si="8"/>
        <v>289609.2067299934</v>
      </c>
      <c r="H410" s="2">
        <f t="shared" si="9"/>
        <v>0.65000000968575478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1410740.6600000001</v>
      </c>
      <c r="D412" s="1">
        <f>'PR-RAS'!E417</f>
        <v>1461847.96</v>
      </c>
      <c r="E412" s="1">
        <v>0</v>
      </c>
      <c r="F412" s="1">
        <v>0</v>
      </c>
      <c r="G412" s="2">
        <f t="shared" si="8"/>
        <v>1781453.43438</v>
      </c>
      <c r="H412" s="2">
        <f t="shared" si="9"/>
        <v>0.37999999988824129</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3151451.23</v>
      </c>
      <c r="D413" s="1">
        <f>'PR-RAS'!E418</f>
        <v>3747305.94</v>
      </c>
      <c r="E413" s="1">
        <v>0</v>
      </c>
      <c r="F413" s="1">
        <v>0</v>
      </c>
      <c r="G413" s="2">
        <f t="shared" si="8"/>
        <v>4386178.0013199998</v>
      </c>
      <c r="H413" s="2">
        <f t="shared" si="9"/>
        <v>0.2900000000372529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72021.990000000005</v>
      </c>
      <c r="D522" s="1">
        <f>'PR-RAS'!E528</f>
        <v>160180.54999999999</v>
      </c>
      <c r="E522" s="1">
        <v>0</v>
      </c>
      <c r="F522" s="1">
        <v>0</v>
      </c>
      <c r="G522" s="2">
        <f t="shared" ref="G522:G809" si="10">(B522/1000)*(C522*1+D522*2)</f>
        <v>204431.58989</v>
      </c>
      <c r="H522" s="2">
        <f t="shared" ref="H522:H809" si="11">ABS(C522-ROUND(C522,0))+ABS(D522-ROUND(D522,0))</f>
        <v>0.46000000000640284</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72021.990000000005</v>
      </c>
      <c r="D587" s="1">
        <f>'PR-RAS'!E593</f>
        <v>160180.54999999999</v>
      </c>
      <c r="E587" s="1">
        <v>0</v>
      </c>
      <c r="F587" s="1">
        <v>0</v>
      </c>
      <c r="G587" s="2">
        <f t="shared" si="10"/>
        <v>229936.49073999998</v>
      </c>
      <c r="H587" s="2">
        <f t="shared" si="11"/>
        <v>0.46000000000640284</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72021.990000000005</v>
      </c>
      <c r="D599" s="1">
        <f>'PR-RAS'!E605</f>
        <v>160180.54999999999</v>
      </c>
      <c r="E599" s="1">
        <v>0</v>
      </c>
      <c r="F599" s="1">
        <v>0</v>
      </c>
      <c r="G599" s="2">
        <f t="shared" si="10"/>
        <v>234645.08781999996</v>
      </c>
      <c r="H599" s="2">
        <f t="shared" si="11"/>
        <v>0.46000000000640284</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72021.990000000005</v>
      </c>
      <c r="D600" s="1">
        <f>'PR-RAS'!E606</f>
        <v>160180.54999999999</v>
      </c>
      <c r="E600" s="1">
        <v>0</v>
      </c>
      <c r="F600" s="1">
        <v>0</v>
      </c>
      <c r="G600" s="2">
        <f t="shared" si="10"/>
        <v>235037.47090999997</v>
      </c>
      <c r="H600" s="2">
        <f t="shared" si="11"/>
        <v>0.46000000000640284</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72021.990000000005</v>
      </c>
      <c r="D630" s="1">
        <f>'PR-RAS'!E636</f>
        <v>160180.54999999999</v>
      </c>
      <c r="E630" s="1">
        <v>0</v>
      </c>
      <c r="F630" s="1">
        <v>0</v>
      </c>
      <c r="G630" s="2">
        <f t="shared" si="10"/>
        <v>246808.96360999998</v>
      </c>
      <c r="H630" s="2">
        <f t="shared" si="11"/>
        <v>0.46000000000640284</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1269404.8600000001</v>
      </c>
      <c r="D631" s="1">
        <f>'PR-RAS'!E637</f>
        <v>1143362.45</v>
      </c>
      <c r="E631" s="1">
        <v>0</v>
      </c>
      <c r="F631" s="1">
        <v>0</v>
      </c>
      <c r="G631" s="2">
        <f t="shared" si="10"/>
        <v>2240361.7487999997</v>
      </c>
      <c r="H631" s="2">
        <f t="shared" si="11"/>
        <v>0.58999999985098839</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24744914.690000001</v>
      </c>
      <c r="D633" s="1">
        <f>'PR-RAS'!E639</f>
        <v>25713260.440000001</v>
      </c>
      <c r="E633" s="1">
        <v>0</v>
      </c>
      <c r="F633" s="1">
        <v>0</v>
      </c>
      <c r="G633" s="2">
        <f t="shared" si="10"/>
        <v>48140347.280240007</v>
      </c>
      <c r="H633" s="2">
        <f t="shared" si="11"/>
        <v>0.75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24922064.409999996</v>
      </c>
      <c r="D634" s="1">
        <f>'PR-RAS'!E640</f>
        <v>26174922.609999996</v>
      </c>
      <c r="E634" s="1">
        <v>0</v>
      </c>
      <c r="F634" s="1">
        <v>0</v>
      </c>
      <c r="G634" s="2">
        <f t="shared" si="10"/>
        <v>48913118.795789994</v>
      </c>
      <c r="H634" s="2">
        <f t="shared" si="11"/>
        <v>0.80000000074505806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177149.71999999508</v>
      </c>
      <c r="D636" s="1">
        <f>'PR-RAS'!E642</f>
        <v>461662.16999999434</v>
      </c>
      <c r="E636" s="1">
        <v>0</v>
      </c>
      <c r="F636" s="1">
        <v>0</v>
      </c>
      <c r="G636" s="2">
        <f t="shared" si="10"/>
        <v>698801.02809998975</v>
      </c>
      <c r="H636" s="2">
        <f t="shared" si="11"/>
        <v>0.44999999925494194</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141335.80000000005</v>
      </c>
      <c r="D638" s="1">
        <f>'PR-RAS'!E644</f>
        <v>318485.51</v>
      </c>
      <c r="E638" s="1">
        <v>0</v>
      </c>
      <c r="F638" s="1">
        <v>0</v>
      </c>
      <c r="G638" s="2">
        <f t="shared" si="10"/>
        <v>495781.44434000005</v>
      </c>
      <c r="H638" s="2">
        <f t="shared" si="11"/>
        <v>0.68999999994412065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318485.51999999513</v>
      </c>
      <c r="D640" s="1">
        <f>'PR-RAS'!E646</f>
        <v>780147.67999999435</v>
      </c>
      <c r="E640" s="1">
        <v>0</v>
      </c>
      <c r="F640" s="1">
        <v>0</v>
      </c>
      <c r="G640" s="2">
        <f t="shared" si="10"/>
        <v>1200540.9823199897</v>
      </c>
      <c r="H640" s="2">
        <f t="shared" si="11"/>
        <v>0.80000001052394509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188.05</v>
      </c>
      <c r="D641" s="1">
        <f>'PR-RAS'!E647</f>
        <v>0</v>
      </c>
      <c r="E641" s="1">
        <v>0</v>
      </c>
      <c r="F641" s="1">
        <v>0</v>
      </c>
      <c r="G641" s="2">
        <f t="shared" si="10"/>
        <v>120.352</v>
      </c>
      <c r="H641" s="2">
        <f t="shared" si="11"/>
        <v>5.0000000000011369E-2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1816713.28</v>
      </c>
      <c r="D642" s="1">
        <f>'PR-RAS'!E649</f>
        <v>1213150.6399999999</v>
      </c>
      <c r="E642" s="1">
        <v>0</v>
      </c>
      <c r="F642" s="1">
        <v>0</v>
      </c>
      <c r="G642" s="2">
        <f t="shared" si="10"/>
        <v>2719772.3329599998</v>
      </c>
      <c r="H642" s="2">
        <f t="shared" si="11"/>
        <v>0.64000000013038516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6276559.2800000003</v>
      </c>
      <c r="D643" s="1">
        <f>'PR-RAS'!E650</f>
        <v>7580026.1299999999</v>
      </c>
      <c r="E643" s="1">
        <v>0</v>
      </c>
      <c r="F643" s="1">
        <v>0</v>
      </c>
      <c r="G643" s="2">
        <f t="shared" si="10"/>
        <v>13762304.608680001</v>
      </c>
      <c r="H643" s="2">
        <f t="shared" si="11"/>
        <v>0.41000000014901161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6679649.4900000002</v>
      </c>
      <c r="D644" s="1">
        <f>'PR-RAS'!E651</f>
        <v>7666279.3600000003</v>
      </c>
      <c r="E644" s="1">
        <v>0</v>
      </c>
      <c r="F644" s="1">
        <v>0</v>
      </c>
      <c r="G644" s="2">
        <f t="shared" si="10"/>
        <v>14153849.87903</v>
      </c>
      <c r="H644" s="2">
        <f t="shared" si="11"/>
        <v>0.85000000055879354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1413623.0700000003</v>
      </c>
      <c r="D645" s="1">
        <f>'PR-RAS'!E652</f>
        <v>1126897.4099999992</v>
      </c>
      <c r="E645" s="1">
        <v>0</v>
      </c>
      <c r="F645" s="1">
        <v>0</v>
      </c>
      <c r="G645" s="2">
        <f t="shared" si="10"/>
        <v>2361817.1211599992</v>
      </c>
      <c r="H645" s="2">
        <f t="shared" si="11"/>
        <v>0.47999999951571226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646</v>
      </c>
      <c r="D647" s="1">
        <f>'PR-RAS'!E654</f>
        <v>570</v>
      </c>
      <c r="E647" s="1">
        <v>0</v>
      </c>
      <c r="F647" s="1">
        <v>0</v>
      </c>
      <c r="G647" s="2">
        <f t="shared" si="10"/>
        <v>1153.7560000000001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598</v>
      </c>
      <c r="D649" s="1">
        <f>'PR-RAS'!E656</f>
        <v>521</v>
      </c>
      <c r="E649" s="1">
        <v>0</v>
      </c>
      <c r="F649" s="1">
        <v>0</v>
      </c>
      <c r="G649" s="2">
        <f t="shared" si="10"/>
        <v>1062.72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281077.81</v>
      </c>
      <c r="D662" s="1">
        <f>'PR-RAS'!E669</f>
        <v>292682.71000000002</v>
      </c>
      <c r="E662" s="1">
        <v>0</v>
      </c>
      <c r="F662" s="1">
        <v>0</v>
      </c>
      <c r="G662" s="2">
        <f t="shared" si="10"/>
        <v>572718.97502999997</v>
      </c>
      <c r="H662" s="2">
        <f t="shared" si="11"/>
        <v>0.47999999998137355</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144376.84</v>
      </c>
      <c r="D668" s="1">
        <f>'PR-RAS'!E675</f>
        <v>97601.06</v>
      </c>
      <c r="E668" s="1">
        <v>0</v>
      </c>
      <c r="F668" s="1">
        <v>0</v>
      </c>
      <c r="G668" s="2">
        <f t="shared" si="10"/>
        <v>226499.16631999999</v>
      </c>
      <c r="H668" s="2">
        <f t="shared" si="11"/>
        <v>0.22000000000116415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31309.46</v>
      </c>
      <c r="D669" s="1">
        <f>'PR-RAS'!E676</f>
        <v>89596.39</v>
      </c>
      <c r="E669" s="1">
        <v>0</v>
      </c>
      <c r="F669" s="1">
        <v>0</v>
      </c>
      <c r="G669" s="2">
        <f t="shared" si="10"/>
        <v>140615.49632000001</v>
      </c>
      <c r="H669" s="2">
        <f t="shared" si="11"/>
        <v>0.84999999999854481</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63266.57</v>
      </c>
      <c r="D671" s="1">
        <f>'PR-RAS'!E678</f>
        <v>30437.65</v>
      </c>
      <c r="E671" s="1">
        <v>0</v>
      </c>
      <c r="F671" s="1">
        <v>0</v>
      </c>
      <c r="G671" s="2">
        <f t="shared" si="10"/>
        <v>83175.052899999995</v>
      </c>
      <c r="H671" s="2">
        <f t="shared" si="11"/>
        <v>0.77999999999883585</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135896.66</v>
      </c>
      <c r="D690" s="1">
        <f>'PR-RAS'!E697</f>
        <v>76237.25</v>
      </c>
      <c r="E690" s="1">
        <v>0</v>
      </c>
      <c r="F690" s="1">
        <v>0</v>
      </c>
      <c r="G690" s="2">
        <f t="shared" si="10"/>
        <v>198687.72924000002</v>
      </c>
      <c r="H690" s="2">
        <f t="shared" si="11"/>
        <v>0.58999999999650754</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20343.599999999999</v>
      </c>
      <c r="D703" s="1">
        <f>'PR-RAS'!E710</f>
        <v>19309.72</v>
      </c>
      <c r="E703" s="1">
        <v>0</v>
      </c>
      <c r="F703" s="1">
        <v>0</v>
      </c>
      <c r="G703" s="2">
        <f t="shared" si="10"/>
        <v>41392.054080000002</v>
      </c>
      <c r="H703" s="2">
        <f t="shared" si="11"/>
        <v>0.68000000000029104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35244.46</v>
      </c>
      <c r="D705" s="1">
        <f>'PR-RAS'!E712</f>
        <v>55430.02</v>
      </c>
      <c r="E705" s="1">
        <v>0</v>
      </c>
      <c r="F705" s="1">
        <v>0</v>
      </c>
      <c r="G705" s="2">
        <f t="shared" si="10"/>
        <v>102857.568</v>
      </c>
      <c r="H705" s="2">
        <f t="shared" si="11"/>
        <v>0.47999999999592546</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31409.040000000001</v>
      </c>
      <c r="D709" s="1">
        <f>'PR-RAS'!E716</f>
        <v>22770.83</v>
      </c>
      <c r="E709" s="1">
        <v>0</v>
      </c>
      <c r="F709" s="1">
        <v>0</v>
      </c>
      <c r="G709" s="2">
        <f t="shared" si="10"/>
        <v>54481.095600000008</v>
      </c>
      <c r="H709" s="2">
        <f t="shared" si="11"/>
        <v>0.20999999999912689</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36115.230000000003</v>
      </c>
      <c r="D710" s="1">
        <f>'PR-RAS'!E717</f>
        <v>36671.769999999997</v>
      </c>
      <c r="E710" s="1">
        <v>0</v>
      </c>
      <c r="F710" s="1">
        <v>0</v>
      </c>
      <c r="G710" s="2">
        <f t="shared" si="10"/>
        <v>77606.267929999987</v>
      </c>
      <c r="H710" s="2">
        <f t="shared" si="11"/>
        <v>0.46000000000640284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372239.99</v>
      </c>
      <c r="D711" s="1">
        <f>'PR-RAS'!E718</f>
        <v>363221.82</v>
      </c>
      <c r="E711" s="1">
        <v>0</v>
      </c>
      <c r="F711" s="1">
        <v>0</v>
      </c>
      <c r="G711" s="2">
        <f t="shared" si="10"/>
        <v>780065.37729999993</v>
      </c>
      <c r="H711" s="2">
        <f t="shared" si="11"/>
        <v>0.19000000000232831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2065.83</v>
      </c>
      <c r="D713" s="1">
        <f>'PR-RAS'!E720</f>
        <v>1064.29</v>
      </c>
      <c r="E713" s="1">
        <v>0</v>
      </c>
      <c r="F713" s="1">
        <v>0</v>
      </c>
      <c r="G713" s="2">
        <f t="shared" si="10"/>
        <v>2986.4199199999998</v>
      </c>
      <c r="H713" s="2">
        <f t="shared" si="11"/>
        <v>0.46000000000003638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63742.02</v>
      </c>
      <c r="D715" s="1">
        <f>'PR-RAS'!E722</f>
        <v>86101.759999999995</v>
      </c>
      <c r="E715" s="1">
        <v>0</v>
      </c>
      <c r="F715" s="1">
        <v>0</v>
      </c>
      <c r="G715" s="2">
        <f t="shared" si="10"/>
        <v>168465.11555999998</v>
      </c>
      <c r="H715" s="2">
        <f t="shared" si="11"/>
        <v>0.26000000000203727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48151.82</v>
      </c>
      <c r="D716" s="1">
        <f>'PR-RAS'!E723</f>
        <v>103824.91</v>
      </c>
      <c r="E716" s="1">
        <v>0</v>
      </c>
      <c r="F716" s="1">
        <v>0</v>
      </c>
      <c r="G716" s="2">
        <f t="shared" si="10"/>
        <v>182898.17259999999</v>
      </c>
      <c r="H716" s="2">
        <f t="shared" si="11"/>
        <v>0.26999999999679858</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8923.25</v>
      </c>
      <c r="D718" s="1">
        <f>'PR-RAS'!E725</f>
        <v>9603.9</v>
      </c>
      <c r="E718" s="1">
        <v>0</v>
      </c>
      <c r="F718" s="1">
        <v>0</v>
      </c>
      <c r="G718" s="2">
        <f t="shared" si="10"/>
        <v>20169.96285</v>
      </c>
      <c r="H718" s="2">
        <f t="shared" si="11"/>
        <v>0.3500000000003638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12865.83</v>
      </c>
      <c r="D719" s="1">
        <f>'PR-RAS'!E726</f>
        <v>19694.41</v>
      </c>
      <c r="E719" s="1">
        <v>0</v>
      </c>
      <c r="F719" s="1">
        <v>0</v>
      </c>
      <c r="G719" s="2">
        <f t="shared" si="10"/>
        <v>37518.8387</v>
      </c>
      <c r="H719" s="2">
        <f t="shared" si="11"/>
        <v>0.57999999999992724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17187.080000000002</v>
      </c>
      <c r="D735" s="1">
        <f>'PR-RAS'!E742</f>
        <v>32038.720000000001</v>
      </c>
      <c r="E735" s="1">
        <v>0</v>
      </c>
      <c r="F735" s="1">
        <v>0</v>
      </c>
      <c r="G735" s="2">
        <f t="shared" si="10"/>
        <v>59648.157680000004</v>
      </c>
      <c r="H735" s="2">
        <f t="shared" si="11"/>
        <v>0.36000000000058208</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6054.81</v>
      </c>
      <c r="D812" s="1">
        <f>'PR-RAS'!E819</f>
        <v>24239.98</v>
      </c>
      <c r="E812" s="1">
        <v>0</v>
      </c>
      <c r="F812" s="1">
        <v>0</v>
      </c>
      <c r="G812" s="2">
        <f t="shared" si="18"/>
        <v>44227.698470000003</v>
      </c>
      <c r="H812" s="2">
        <f t="shared" si="19"/>
        <v>0.21000000000003638</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72021.990000000005</v>
      </c>
      <c r="D947" s="1">
        <f>'PR-RAS'!E954</f>
        <v>160180.54999999999</v>
      </c>
      <c r="E947" s="1">
        <v>0</v>
      </c>
      <c r="F947" s="1">
        <v>0</v>
      </c>
      <c r="G947" s="2">
        <f t="shared" si="18"/>
        <v>371194.40313999995</v>
      </c>
      <c r="H947" s="2">
        <f t="shared" si="19"/>
        <v>0.46000000000640284</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15598127.33</v>
      </c>
      <c r="D984" s="6">
        <f>BILANCA!E6</f>
        <v>15839680.59</v>
      </c>
      <c r="E984" s="6">
        <v>0</v>
      </c>
      <c r="F984" s="6">
        <v>0</v>
      </c>
      <c r="G984" s="7">
        <f t="shared" ref="G984:G1241" si="22">B984/1000*C984+B984/500*D984</f>
        <v>47277.488510000003</v>
      </c>
      <c r="H984" s="7">
        <f t="shared" si="19"/>
        <v>0.74000000022351742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10640525.859999999</v>
      </c>
      <c r="D985" s="1">
        <f>BILANCA!E7</f>
        <v>10680844.09</v>
      </c>
      <c r="E985" s="1">
        <v>0</v>
      </c>
      <c r="F985" s="1">
        <v>0</v>
      </c>
      <c r="G985" s="2">
        <f t="shared" si="22"/>
        <v>64004.428079999998</v>
      </c>
      <c r="H985" s="2">
        <f t="shared" si="19"/>
        <v>0.23000000044703484</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1525181.07</v>
      </c>
      <c r="D986" s="1">
        <f>BILANCA!E8</f>
        <v>1544985.49</v>
      </c>
      <c r="E986" s="1">
        <v>0</v>
      </c>
      <c r="F986" s="1">
        <v>0</v>
      </c>
      <c r="G986" s="2">
        <f t="shared" si="22"/>
        <v>13845.456150000002</v>
      </c>
      <c r="H986" s="2">
        <f t="shared" si="19"/>
        <v>0.56000000005587935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1038781.69</v>
      </c>
      <c r="D987" s="1">
        <f>BILANCA!E9</f>
        <v>1038781.69</v>
      </c>
      <c r="E987" s="1">
        <v>0</v>
      </c>
      <c r="F987" s="1">
        <v>0</v>
      </c>
      <c r="G987" s="2">
        <f t="shared" si="22"/>
        <v>12465.380280000001</v>
      </c>
      <c r="H987" s="2">
        <f t="shared" si="19"/>
        <v>0.62000000011175871</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506795.35</v>
      </c>
      <c r="D988" s="1">
        <f>BILANCA!E10</f>
        <v>531846.77</v>
      </c>
      <c r="E988" s="1">
        <v>0</v>
      </c>
      <c r="F988" s="1">
        <v>0</v>
      </c>
      <c r="G988" s="2">
        <f t="shared" si="22"/>
        <v>7852.44445</v>
      </c>
      <c r="H988" s="2">
        <f t="shared" si="19"/>
        <v>0.57999999995809048</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20395.97</v>
      </c>
      <c r="D989" s="1">
        <f>BILANCA!E11</f>
        <v>25642.97</v>
      </c>
      <c r="E989" s="1">
        <v>0</v>
      </c>
      <c r="F989" s="1">
        <v>0</v>
      </c>
      <c r="G989" s="2">
        <f t="shared" si="22"/>
        <v>430.09145999999998</v>
      </c>
      <c r="H989" s="2">
        <f t="shared" si="19"/>
        <v>5.9999999997671694E-2</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8323812.8499999996</v>
      </c>
      <c r="D990" s="1">
        <f>BILANCA!E12</f>
        <v>8233261.9500000002</v>
      </c>
      <c r="E990" s="1">
        <v>0</v>
      </c>
      <c r="F990" s="1">
        <v>0</v>
      </c>
      <c r="G990" s="2">
        <f t="shared" si="22"/>
        <v>173532.35725</v>
      </c>
      <c r="H990" s="2">
        <f t="shared" si="19"/>
        <v>0.20000000018626451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6333401.2999999989</v>
      </c>
      <c r="D991" s="1">
        <f>BILANCA!E13</f>
        <v>6192385.6999999993</v>
      </c>
      <c r="E991" s="1">
        <v>0</v>
      </c>
      <c r="F991" s="1">
        <v>0</v>
      </c>
      <c r="G991" s="2">
        <f t="shared" si="22"/>
        <v>149745.38159999999</v>
      </c>
      <c r="H991" s="2">
        <f t="shared" si="19"/>
        <v>0.59999999962747097</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31080.29</v>
      </c>
      <c r="D992" s="1">
        <f>BILANCA!E14</f>
        <v>31080.29</v>
      </c>
      <c r="E992" s="1">
        <v>0</v>
      </c>
      <c r="F992" s="1">
        <v>0</v>
      </c>
      <c r="G992" s="2">
        <f t="shared" si="22"/>
        <v>839.16782999999987</v>
      </c>
      <c r="H992" s="2">
        <f t="shared" si="19"/>
        <v>0.58000000000174623</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14743466.41</v>
      </c>
      <c r="D993" s="1">
        <f>BILANCA!E15</f>
        <v>14791587.619999999</v>
      </c>
      <c r="E993" s="1">
        <v>0</v>
      </c>
      <c r="F993" s="1">
        <v>0</v>
      </c>
      <c r="G993" s="2">
        <f t="shared" si="22"/>
        <v>443266.41649999999</v>
      </c>
      <c r="H993" s="2">
        <f t="shared" si="19"/>
        <v>0.79000000096857548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185142.31</v>
      </c>
      <c r="D994" s="1">
        <f>BILANCA!E16</f>
        <v>185142.31</v>
      </c>
      <c r="E994" s="1">
        <v>0</v>
      </c>
      <c r="F994" s="1">
        <v>0</v>
      </c>
      <c r="G994" s="2">
        <f t="shared" si="22"/>
        <v>6109.6962299999996</v>
      </c>
      <c r="H994" s="2">
        <f t="shared" si="19"/>
        <v>0.61999999999534339</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663621.44999999995</v>
      </c>
      <c r="D995" s="1">
        <f>BILANCA!E17</f>
        <v>638325</v>
      </c>
      <c r="E995" s="1">
        <v>0</v>
      </c>
      <c r="F995" s="1">
        <v>0</v>
      </c>
      <c r="G995" s="2">
        <f t="shared" si="22"/>
        <v>23283.257400000002</v>
      </c>
      <c r="H995" s="2">
        <f t="shared" si="19"/>
        <v>0.44999999995343387</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9289909.1600000001</v>
      </c>
      <c r="D996" s="1">
        <f>BILANCA!E18</f>
        <v>9453749.5199999996</v>
      </c>
      <c r="E996" s="1">
        <v>0</v>
      </c>
      <c r="F996" s="1">
        <v>0</v>
      </c>
      <c r="G996" s="2">
        <f t="shared" si="22"/>
        <v>366566.30659999995</v>
      </c>
      <c r="H996" s="2">
        <f t="shared" si="19"/>
        <v>0.64000000059604645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1530802.0200000005</v>
      </c>
      <c r="D997" s="1">
        <f>BILANCA!E19</f>
        <v>1863271.2800000003</v>
      </c>
      <c r="E997" s="1">
        <v>0</v>
      </c>
      <c r="F997" s="1">
        <v>0</v>
      </c>
      <c r="G997" s="2">
        <f t="shared" si="22"/>
        <v>73602.824120000019</v>
      </c>
      <c r="H997" s="2">
        <f t="shared" si="19"/>
        <v>0.30000000074505806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1361229.68</v>
      </c>
      <c r="D998" s="1">
        <f>BILANCA!E20</f>
        <v>1346517.03</v>
      </c>
      <c r="E998" s="1">
        <v>0</v>
      </c>
      <c r="F998" s="1">
        <v>0</v>
      </c>
      <c r="G998" s="2">
        <f t="shared" si="22"/>
        <v>60813.956099999996</v>
      </c>
      <c r="H998" s="2">
        <f t="shared" si="19"/>
        <v>0.35000000009313226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137658.67000000001</v>
      </c>
      <c r="D999" s="1">
        <f>BILANCA!E21</f>
        <v>139031.49</v>
      </c>
      <c r="E999" s="1">
        <v>0</v>
      </c>
      <c r="F999" s="1">
        <v>0</v>
      </c>
      <c r="G999" s="2">
        <f t="shared" si="22"/>
        <v>6651.5464000000002</v>
      </c>
      <c r="H999" s="2">
        <f t="shared" si="19"/>
        <v>0.81999999997788109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937391.32</v>
      </c>
      <c r="D1000" s="1">
        <f>BILANCA!E22</f>
        <v>934745.51</v>
      </c>
      <c r="E1000" s="1">
        <v>0</v>
      </c>
      <c r="F1000" s="1">
        <v>0</v>
      </c>
      <c r="G1000" s="2">
        <f t="shared" si="22"/>
        <v>47716.999780000006</v>
      </c>
      <c r="H1000" s="2">
        <f t="shared" si="19"/>
        <v>0.80999999993946403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5540320.1900000004</v>
      </c>
      <c r="D1001" s="1">
        <f>BILANCA!E23</f>
        <v>5993404.96</v>
      </c>
      <c r="E1001" s="1">
        <v>0</v>
      </c>
      <c r="F1001" s="1">
        <v>0</v>
      </c>
      <c r="G1001" s="2">
        <f t="shared" si="22"/>
        <v>315488.34198000003</v>
      </c>
      <c r="H1001" s="2">
        <f t="shared" si="19"/>
        <v>0.23000000044703484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85026.23</v>
      </c>
      <c r="D1002" s="1">
        <f>BILANCA!E24</f>
        <v>84190.21</v>
      </c>
      <c r="E1002" s="1">
        <v>0</v>
      </c>
      <c r="F1002" s="1">
        <v>0</v>
      </c>
      <c r="G1002" s="2">
        <f t="shared" si="22"/>
        <v>4814.7263499999999</v>
      </c>
      <c r="H1002" s="2">
        <f t="shared" si="19"/>
        <v>0.44000000000232831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364.99</v>
      </c>
      <c r="D1003" s="1">
        <f>BILANCA!E25</f>
        <v>364.99</v>
      </c>
      <c r="E1003" s="1">
        <v>0</v>
      </c>
      <c r="F1003" s="1">
        <v>0</v>
      </c>
      <c r="G1003" s="2">
        <f t="shared" si="22"/>
        <v>21.8994</v>
      </c>
      <c r="H1003" s="2">
        <f t="shared" si="19"/>
        <v>1.999999999998181E-2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216335.89</v>
      </c>
      <c r="D1004" s="1">
        <f>BILANCA!E26</f>
        <v>220340.12</v>
      </c>
      <c r="E1004" s="1">
        <v>0</v>
      </c>
      <c r="F1004" s="1">
        <v>0</v>
      </c>
      <c r="G1004" s="2">
        <f t="shared" si="22"/>
        <v>13797.338730000001</v>
      </c>
      <c r="H1004" s="2">
        <f t="shared" si="19"/>
        <v>0.22999999998137355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6747524.9500000002</v>
      </c>
      <c r="D1006" s="1">
        <f>BILANCA!E28</f>
        <v>6855323.0300000003</v>
      </c>
      <c r="E1006" s="1">
        <v>0</v>
      </c>
      <c r="F1006" s="1">
        <v>0</v>
      </c>
      <c r="G1006" s="2">
        <f t="shared" si="22"/>
        <v>470537.93322999997</v>
      </c>
      <c r="H1006" s="2">
        <f t="shared" si="19"/>
        <v>8.0000000074505806E-2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423278.84000000008</v>
      </c>
      <c r="D1007" s="1">
        <f>BILANCA!E29</f>
        <v>155549.40000000002</v>
      </c>
      <c r="E1007" s="1">
        <v>0</v>
      </c>
      <c r="F1007" s="1">
        <v>0</v>
      </c>
      <c r="G1007" s="2">
        <f t="shared" si="22"/>
        <v>17625.063360000004</v>
      </c>
      <c r="H1007" s="2">
        <f t="shared" si="19"/>
        <v>0.55999999993946403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2412742.85</v>
      </c>
      <c r="D1008" s="1">
        <f>BILANCA!E30</f>
        <v>910849.76</v>
      </c>
      <c r="E1008" s="1">
        <v>0</v>
      </c>
      <c r="F1008" s="1">
        <v>0</v>
      </c>
      <c r="G1008" s="2">
        <f t="shared" si="22"/>
        <v>105861.05925000002</v>
      </c>
      <c r="H1008" s="2">
        <f t="shared" si="19"/>
        <v>0.38999999989755452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1989464.01</v>
      </c>
      <c r="D1012" s="1">
        <f>BILANCA!E34</f>
        <v>755300.36</v>
      </c>
      <c r="E1012" s="1">
        <v>0</v>
      </c>
      <c r="F1012" s="1">
        <v>0</v>
      </c>
      <c r="G1012" s="2">
        <f t="shared" si="22"/>
        <v>101501.87716999999</v>
      </c>
      <c r="H1012" s="2">
        <f t="shared" si="19"/>
        <v>0.36999999999534339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4817.92</v>
      </c>
      <c r="D1014" s="1">
        <f>BILANCA!E36</f>
        <v>4817.92</v>
      </c>
      <c r="E1014" s="1">
        <v>0</v>
      </c>
      <c r="F1014" s="1">
        <v>0</v>
      </c>
      <c r="G1014" s="2">
        <f t="shared" si="22"/>
        <v>448.06656000000004</v>
      </c>
      <c r="H1014" s="2">
        <f t="shared" si="19"/>
        <v>0.15999999999985448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4817.92</v>
      </c>
      <c r="D1018" s="1">
        <f>BILANCA!E40</f>
        <v>4817.92</v>
      </c>
      <c r="E1018" s="1">
        <v>0</v>
      </c>
      <c r="F1018" s="1">
        <v>0</v>
      </c>
      <c r="G1018" s="2">
        <f t="shared" si="22"/>
        <v>505.88160000000005</v>
      </c>
      <c r="H1018" s="2">
        <f t="shared" si="19"/>
        <v>0.15999999999985448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36330.69</v>
      </c>
      <c r="D1023" s="1">
        <f>BILANCA!E45</f>
        <v>22055.570000000007</v>
      </c>
      <c r="E1023" s="1">
        <v>0</v>
      </c>
      <c r="F1023" s="1">
        <v>0</v>
      </c>
      <c r="G1023" s="2">
        <f t="shared" si="22"/>
        <v>3217.6732000000011</v>
      </c>
      <c r="H1023" s="2">
        <f t="shared" si="19"/>
        <v>0.73999999999068677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171052.01</v>
      </c>
      <c r="D1025" s="1">
        <f>BILANCA!E47</f>
        <v>171052.01</v>
      </c>
      <c r="E1025" s="1">
        <v>0</v>
      </c>
      <c r="F1025" s="1">
        <v>0</v>
      </c>
      <c r="G1025" s="2">
        <f t="shared" si="22"/>
        <v>21552.553260000001</v>
      </c>
      <c r="H1025" s="2">
        <f t="shared" si="19"/>
        <v>2.0000000018626451E-2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134721.32</v>
      </c>
      <c r="D1028" s="1">
        <f>BILANCA!E50</f>
        <v>148996.44</v>
      </c>
      <c r="E1028" s="1">
        <v>0</v>
      </c>
      <c r="F1028" s="1">
        <v>0</v>
      </c>
      <c r="G1028" s="2">
        <f t="shared" si="22"/>
        <v>19472.138999999999</v>
      </c>
      <c r="H1028" s="2">
        <f t="shared" si="19"/>
        <v>0.76000000000931323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561659.18000000005</v>
      </c>
      <c r="D1032" s="1">
        <f>BILANCA!E54</f>
        <v>515852.75</v>
      </c>
      <c r="E1032" s="1">
        <v>0</v>
      </c>
      <c r="F1032" s="1">
        <v>0</v>
      </c>
      <c r="G1032" s="2">
        <f t="shared" si="22"/>
        <v>78074.869320000013</v>
      </c>
      <c r="H1032" s="2">
        <f t="shared" si="19"/>
        <v>0.43000000005122274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561659.18000000005</v>
      </c>
      <c r="D1033" s="1">
        <f>BILANCA!E55</f>
        <v>515852.75</v>
      </c>
      <c r="E1033" s="1">
        <v>0</v>
      </c>
      <c r="F1033" s="1">
        <v>0</v>
      </c>
      <c r="G1033" s="2">
        <f t="shared" si="22"/>
        <v>79668.233999999997</v>
      </c>
      <c r="H1033" s="2">
        <f t="shared" si="19"/>
        <v>0.43000000005122274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791531.94</v>
      </c>
      <c r="D1041" s="1">
        <f>BILANCA!E63</f>
        <v>902596.65</v>
      </c>
      <c r="E1041" s="1">
        <v>0</v>
      </c>
      <c r="F1041" s="1">
        <v>0</v>
      </c>
      <c r="G1041" s="2">
        <f t="shared" si="22"/>
        <v>150610.06392000002</v>
      </c>
      <c r="H1041" s="2">
        <f t="shared" si="19"/>
        <v>0.41000000003259629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243337.3</v>
      </c>
      <c r="D1042" s="1">
        <f>BILANCA!E64</f>
        <v>251650.79</v>
      </c>
      <c r="E1042" s="1">
        <v>0</v>
      </c>
      <c r="F1042" s="1">
        <v>0</v>
      </c>
      <c r="G1042" s="2">
        <f t="shared" si="22"/>
        <v>44051.693919999998</v>
      </c>
      <c r="H1042" s="2">
        <f t="shared" si="19"/>
        <v>0.5099999999802094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548194.64</v>
      </c>
      <c r="D1045" s="1">
        <f>BILANCA!E67</f>
        <v>650945.86</v>
      </c>
      <c r="E1045" s="1">
        <v>0</v>
      </c>
      <c r="F1045" s="1">
        <v>0</v>
      </c>
      <c r="G1045" s="2">
        <f t="shared" si="22"/>
        <v>114705.35431999998</v>
      </c>
      <c r="H1045" s="2">
        <f t="shared" si="19"/>
        <v>0.5</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4957601.4700000007</v>
      </c>
      <c r="D1046" s="1">
        <f>BILANCA!E68</f>
        <v>5158836.5</v>
      </c>
      <c r="E1046" s="1">
        <v>0</v>
      </c>
      <c r="F1046" s="1">
        <v>0</v>
      </c>
      <c r="G1046" s="2">
        <f t="shared" si="22"/>
        <v>962342.29160999996</v>
      </c>
      <c r="H1046" s="2">
        <f t="shared" si="19"/>
        <v>0.97000000067055225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1413623.0699999998</v>
      </c>
      <c r="D1047" s="1">
        <f>BILANCA!E69</f>
        <v>1126897.4099999999</v>
      </c>
      <c r="E1047" s="1">
        <v>0</v>
      </c>
      <c r="F1047" s="1">
        <v>0</v>
      </c>
      <c r="G1047" s="2">
        <f t="shared" si="22"/>
        <v>234714.74495999998</v>
      </c>
      <c r="H1047" s="2">
        <f t="shared" si="19"/>
        <v>0.4799999997485429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1394129.67</v>
      </c>
      <c r="D1048" s="1">
        <f>BILANCA!E70</f>
        <v>1118667.99</v>
      </c>
      <c r="E1048" s="1">
        <v>0</v>
      </c>
      <c r="F1048" s="1">
        <v>0</v>
      </c>
      <c r="G1048" s="2">
        <f t="shared" si="22"/>
        <v>236045.26724999998</v>
      </c>
      <c r="H1048" s="2">
        <f t="shared" si="19"/>
        <v>0.34000000008381903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1394129.67</v>
      </c>
      <c r="D1050" s="1">
        <f>BILANCA!E72</f>
        <v>1118667.99</v>
      </c>
      <c r="E1050" s="1">
        <v>0</v>
      </c>
      <c r="F1050" s="1">
        <v>0</v>
      </c>
      <c r="G1050" s="2">
        <f t="shared" si="22"/>
        <v>243308.19855</v>
      </c>
      <c r="H1050" s="2">
        <f t="shared" si="19"/>
        <v>0.34000000008381903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9868.5</v>
      </c>
      <c r="D1053" s="1">
        <f>BILANCA!E75</f>
        <v>0</v>
      </c>
      <c r="E1053" s="1">
        <v>0</v>
      </c>
      <c r="F1053" s="1">
        <v>0</v>
      </c>
      <c r="G1053" s="2">
        <f t="shared" si="22"/>
        <v>690.79500000000007</v>
      </c>
      <c r="H1053" s="2">
        <f t="shared" si="19"/>
        <v>0.5</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9624.9</v>
      </c>
      <c r="D1054" s="1">
        <f>BILANCA!E76</f>
        <v>8229.42</v>
      </c>
      <c r="E1054" s="1">
        <v>0</v>
      </c>
      <c r="F1054" s="1">
        <v>0</v>
      </c>
      <c r="G1054" s="2">
        <f t="shared" si="22"/>
        <v>1851.9455399999999</v>
      </c>
      <c r="H1054" s="2">
        <f t="shared" si="19"/>
        <v>0.52000000000043656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194300.01</v>
      </c>
      <c r="D1056" s="1">
        <f>BILANCA!E78</f>
        <v>85771.88</v>
      </c>
      <c r="E1056" s="1">
        <v>0</v>
      </c>
      <c r="F1056" s="1">
        <v>0</v>
      </c>
      <c r="G1056" s="2">
        <f t="shared" si="22"/>
        <v>26706.595209999999</v>
      </c>
      <c r="H1056" s="2">
        <f t="shared" si="19"/>
        <v>0.13000000000465661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132722.81</v>
      </c>
      <c r="D1057" s="1">
        <f>BILANCA!E79</f>
        <v>0</v>
      </c>
      <c r="E1057" s="1">
        <v>0</v>
      </c>
      <c r="F1057" s="1">
        <v>0</v>
      </c>
      <c r="G1057" s="2">
        <f t="shared" si="22"/>
        <v>9821.4879399999991</v>
      </c>
      <c r="H1057" s="2">
        <f t="shared" si="19"/>
        <v>0.19000000000232831</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132722.81</v>
      </c>
      <c r="D1058" s="1">
        <f>BILANCA!E80</f>
        <v>0</v>
      </c>
      <c r="E1058" s="1">
        <v>0</v>
      </c>
      <c r="F1058" s="1">
        <v>0</v>
      </c>
      <c r="G1058" s="2">
        <f t="shared" si="22"/>
        <v>9954.2107500000002</v>
      </c>
      <c r="H1058" s="2">
        <f t="shared" si="19"/>
        <v>0.19000000000232831</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427.99</v>
      </c>
      <c r="D1061" s="1">
        <f>BILANCA!E83</f>
        <v>427.99</v>
      </c>
      <c r="E1061" s="1">
        <v>0</v>
      </c>
      <c r="F1061" s="1">
        <v>0</v>
      </c>
      <c r="G1061" s="2">
        <f t="shared" si="22"/>
        <v>100.14966000000001</v>
      </c>
      <c r="H1061" s="2">
        <f t="shared" si="19"/>
        <v>1.999999999998181E-2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1249.1400000000001</v>
      </c>
      <c r="D1062" s="1">
        <f>BILANCA!E84</f>
        <v>2752.9</v>
      </c>
      <c r="E1062" s="1">
        <v>0</v>
      </c>
      <c r="F1062" s="1">
        <v>0</v>
      </c>
      <c r="G1062" s="2">
        <f t="shared" si="22"/>
        <v>533.64026000000001</v>
      </c>
      <c r="H1062" s="2">
        <f t="shared" si="19"/>
        <v>0.24000000000000909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59900.07</v>
      </c>
      <c r="D1064" s="1">
        <f>BILANCA!E86</f>
        <v>82590.990000000005</v>
      </c>
      <c r="E1064" s="1">
        <v>0</v>
      </c>
      <c r="F1064" s="1">
        <v>0</v>
      </c>
      <c r="G1064" s="2">
        <f t="shared" si="22"/>
        <v>18231.646050000003</v>
      </c>
      <c r="H1064" s="2">
        <f t="shared" si="19"/>
        <v>7.9999999994470272E-2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27757.81</v>
      </c>
      <c r="D1096" s="1">
        <f>BILANCA!E118</f>
        <v>27757.82</v>
      </c>
      <c r="E1096" s="1">
        <v>0</v>
      </c>
      <c r="F1096" s="1">
        <v>0</v>
      </c>
      <c r="G1096" s="2">
        <f t="shared" si="22"/>
        <v>9409.8998499999998</v>
      </c>
      <c r="H1096" s="2">
        <f t="shared" si="23"/>
        <v>0.36999999999898137</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27757.81</v>
      </c>
      <c r="D1097" s="1">
        <f>BILANCA!E119</f>
        <v>27757.82</v>
      </c>
      <c r="E1097" s="1">
        <v>0</v>
      </c>
      <c r="F1097" s="1">
        <v>0</v>
      </c>
      <c r="G1097" s="2">
        <f t="shared" si="22"/>
        <v>9493.1733000000004</v>
      </c>
      <c r="H1097" s="2">
        <f t="shared" si="23"/>
        <v>0.36999999999898137</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27757.81</v>
      </c>
      <c r="D1101" s="1">
        <f>BILANCA!E123</f>
        <v>27757.82</v>
      </c>
      <c r="E1101" s="1">
        <v>0</v>
      </c>
      <c r="F1101" s="1">
        <v>0</v>
      </c>
      <c r="G1101" s="2">
        <f t="shared" si="22"/>
        <v>9826.2671000000009</v>
      </c>
      <c r="H1101" s="2">
        <f t="shared" si="23"/>
        <v>0.36999999999898137</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73555.88</v>
      </c>
      <c r="D1112" s="1">
        <f>BILANCA!E134</f>
        <v>67734.8</v>
      </c>
      <c r="E1112" s="1">
        <v>0</v>
      </c>
      <c r="F1112" s="1">
        <v>0</v>
      </c>
      <c r="G1112" s="2">
        <f t="shared" si="22"/>
        <v>26964.286920000002</v>
      </c>
      <c r="H1112" s="2">
        <f t="shared" si="23"/>
        <v>0.319999999992433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73555.88</v>
      </c>
      <c r="D1113" s="1">
        <f>BILANCA!E135</f>
        <v>67734.8</v>
      </c>
      <c r="E1113" s="1">
        <v>0</v>
      </c>
      <c r="F1113" s="1">
        <v>0</v>
      </c>
      <c r="G1113" s="2">
        <f t="shared" si="22"/>
        <v>27173.312400000003</v>
      </c>
      <c r="H1113" s="2">
        <f t="shared" si="23"/>
        <v>0.319999999992433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73555.88</v>
      </c>
      <c r="D1116" s="1">
        <f>BILANCA!E138</f>
        <v>67734.8</v>
      </c>
      <c r="E1116" s="1">
        <v>0</v>
      </c>
      <c r="F1116" s="1">
        <v>0</v>
      </c>
      <c r="G1116" s="2">
        <f t="shared" si="22"/>
        <v>27800.38884</v>
      </c>
      <c r="H1116" s="2">
        <f t="shared" si="23"/>
        <v>0.319999999992433</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3229746.2500000005</v>
      </c>
      <c r="D1124" s="1">
        <f>BILANCA!E146</f>
        <v>3834021.08</v>
      </c>
      <c r="E1124" s="1">
        <v>0</v>
      </c>
      <c r="F1124" s="1">
        <v>0</v>
      </c>
      <c r="G1124" s="2">
        <f t="shared" si="22"/>
        <v>1536588.1658099999</v>
      </c>
      <c r="H1124" s="2">
        <f t="shared" si="23"/>
        <v>0.33000000054016709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23988.31</v>
      </c>
      <c r="D1127" s="1">
        <f>BILANCA!E149</f>
        <v>458032.44</v>
      </c>
      <c r="E1127" s="1">
        <v>0</v>
      </c>
      <c r="F1127" s="1">
        <v>0</v>
      </c>
      <c r="G1127" s="2">
        <f t="shared" si="22"/>
        <v>135367.65935999999</v>
      </c>
      <c r="H1127" s="2">
        <f t="shared" si="23"/>
        <v>0.75000000000363798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23138.880000000001</v>
      </c>
      <c r="D1129" s="1">
        <f>BILANCA!E151</f>
        <v>457855.9</v>
      </c>
      <c r="E1129" s="1">
        <v>0</v>
      </c>
      <c r="F1129" s="1">
        <v>0</v>
      </c>
      <c r="G1129" s="2">
        <f t="shared" si="22"/>
        <v>137072.19928</v>
      </c>
      <c r="H1129" s="2">
        <f t="shared" si="23"/>
        <v>0.2199999999756983</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849.43</v>
      </c>
      <c r="D1133" s="1">
        <f>BILANCA!E155</f>
        <v>176.54</v>
      </c>
      <c r="E1133" s="1">
        <v>0</v>
      </c>
      <c r="F1133" s="1">
        <v>0</v>
      </c>
      <c r="G1133" s="2">
        <f t="shared" si="22"/>
        <v>180.37649999999999</v>
      </c>
      <c r="H1133" s="2">
        <f t="shared" si="23"/>
        <v>0.88999999999995794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64.45</v>
      </c>
      <c r="D1136" s="1">
        <f>BILANCA!E158</f>
        <v>64.45</v>
      </c>
      <c r="E1136" s="1">
        <v>0</v>
      </c>
      <c r="F1136" s="1">
        <v>0</v>
      </c>
      <c r="G1136" s="2">
        <f t="shared" si="22"/>
        <v>29.582550000000005</v>
      </c>
      <c r="H1136" s="2">
        <f t="shared" si="23"/>
        <v>0.90000000000000568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83836.25</v>
      </c>
      <c r="D1137" s="1">
        <f>BILANCA!E159</f>
        <v>112058.32</v>
      </c>
      <c r="E1137" s="1">
        <v>0</v>
      </c>
      <c r="F1137" s="1">
        <v>0</v>
      </c>
      <c r="G1137" s="2">
        <f t="shared" si="22"/>
        <v>47424.745060000001</v>
      </c>
      <c r="H1137" s="2">
        <f t="shared" si="23"/>
        <v>0.57000000000698492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127220.23</v>
      </c>
      <c r="D1138" s="1">
        <f>BILANCA!E160</f>
        <v>157599.37</v>
      </c>
      <c r="E1138" s="1">
        <v>0</v>
      </c>
      <c r="F1138" s="1">
        <v>0</v>
      </c>
      <c r="G1138" s="2">
        <f t="shared" si="22"/>
        <v>68574.940350000004</v>
      </c>
      <c r="H1138" s="2">
        <f t="shared" si="23"/>
        <v>0.59999999999126885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3020722.91</v>
      </c>
      <c r="D1139" s="1">
        <f>BILANCA!E161</f>
        <v>3131274.8</v>
      </c>
      <c r="E1139" s="1">
        <v>0</v>
      </c>
      <c r="F1139" s="1">
        <v>0</v>
      </c>
      <c r="G1139" s="2">
        <f t="shared" si="22"/>
        <v>1448190.51156</v>
      </c>
      <c r="H1139" s="2">
        <f t="shared" si="23"/>
        <v>0.2900000000372529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26085.9</v>
      </c>
      <c r="D1141" s="1">
        <f>BILANCA!E163</f>
        <v>25008.3</v>
      </c>
      <c r="E1141" s="1">
        <v>0</v>
      </c>
      <c r="F1141" s="1">
        <v>0</v>
      </c>
      <c r="G1141" s="2">
        <f t="shared" si="22"/>
        <v>12024.195</v>
      </c>
      <c r="H1141" s="2">
        <f t="shared" si="23"/>
        <v>0.39999999999781721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18430.400000000001</v>
      </c>
      <c r="D1142" s="1">
        <f>BILANCA!E164</f>
        <v>16653.509999999998</v>
      </c>
      <c r="E1142" s="1">
        <v>0</v>
      </c>
      <c r="F1142" s="1">
        <v>0</v>
      </c>
      <c r="G1142" s="2">
        <f t="shared" si="22"/>
        <v>8226.2497800000001</v>
      </c>
      <c r="H1142" s="2">
        <f t="shared" si="23"/>
        <v>0.8900000000030559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18430.400000000001</v>
      </c>
      <c r="D1144" s="1">
        <f>BILANCA!E166</f>
        <v>16653.509999999998</v>
      </c>
      <c r="E1144" s="1">
        <v>0</v>
      </c>
      <c r="F1144" s="1">
        <v>0</v>
      </c>
      <c r="G1144" s="2">
        <f t="shared" si="22"/>
        <v>8329.724619999999</v>
      </c>
      <c r="H1144" s="2">
        <f t="shared" si="23"/>
        <v>0.8900000000030559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188.05</v>
      </c>
      <c r="D1148" s="1">
        <f>BILANCA!E170</f>
        <v>0</v>
      </c>
      <c r="E1148" s="1">
        <v>0</v>
      </c>
      <c r="F1148" s="1">
        <v>0</v>
      </c>
      <c r="G1148" s="2">
        <f t="shared" si="22"/>
        <v>31.028250000000003</v>
      </c>
      <c r="H1148" s="2">
        <f t="shared" si="23"/>
        <v>5.0000000000011369E-2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188.05</v>
      </c>
      <c r="D1151" s="1">
        <f>BILANCA!E173</f>
        <v>0</v>
      </c>
      <c r="E1151" s="1">
        <v>0</v>
      </c>
      <c r="F1151" s="1">
        <v>0</v>
      </c>
      <c r="G1151" s="2">
        <f t="shared" si="22"/>
        <v>31.592400000000005</v>
      </c>
      <c r="H1151" s="2">
        <f t="shared" si="23"/>
        <v>5.0000000000011369E-2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15598127.330000002</v>
      </c>
      <c r="D1152" s="1">
        <f>BILANCA!E175</f>
        <v>15839680.59</v>
      </c>
      <c r="E1152" s="1">
        <v>0</v>
      </c>
      <c r="F1152" s="1">
        <v>0</v>
      </c>
      <c r="G1152" s="2">
        <f t="shared" si="22"/>
        <v>7989895.5581900012</v>
      </c>
      <c r="H1152" s="2">
        <f t="shared" si="23"/>
        <v>0.74000000208616257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3417487.3099999996</v>
      </c>
      <c r="D1153" s="1">
        <f>BILANCA!E176</f>
        <v>3441234.37</v>
      </c>
      <c r="E1153" s="1">
        <v>0</v>
      </c>
      <c r="F1153" s="1">
        <v>0</v>
      </c>
      <c r="G1153" s="2">
        <f t="shared" si="22"/>
        <v>1750992.5285</v>
      </c>
      <c r="H1153" s="2">
        <f t="shared" si="23"/>
        <v>0.67999999970197678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2101060.88</v>
      </c>
      <c r="D1154" s="1">
        <f>BILANCA!E177</f>
        <v>2219084.44</v>
      </c>
      <c r="E1154" s="1">
        <v>0</v>
      </c>
      <c r="F1154" s="1">
        <v>0</v>
      </c>
      <c r="G1154" s="2">
        <f t="shared" si="22"/>
        <v>1118208.28896</v>
      </c>
      <c r="H1154" s="2">
        <f t="shared" si="23"/>
        <v>0.56000000005587935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1149647.6200000001</v>
      </c>
      <c r="D1155" s="1">
        <f>BILANCA!E178</f>
        <v>1269977.76</v>
      </c>
      <c r="E1155" s="1">
        <v>0</v>
      </c>
      <c r="F1155" s="1">
        <v>0</v>
      </c>
      <c r="G1155" s="2">
        <f t="shared" si="22"/>
        <v>634611.7400799999</v>
      </c>
      <c r="H1155" s="2">
        <f t="shared" si="23"/>
        <v>0.61999999987892807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846243.01</v>
      </c>
      <c r="D1156" s="1">
        <f>BILANCA!E179</f>
        <v>846815.9</v>
      </c>
      <c r="E1156" s="1">
        <v>0</v>
      </c>
      <c r="F1156" s="1">
        <v>0</v>
      </c>
      <c r="G1156" s="2">
        <f t="shared" si="22"/>
        <v>439398.34213</v>
      </c>
      <c r="H1156" s="2">
        <f t="shared" si="23"/>
        <v>0.10999999998603016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3829</v>
      </c>
      <c r="D1157" s="1">
        <f>BILANCA!E180</f>
        <v>4064.8</v>
      </c>
      <c r="E1157" s="1">
        <v>0</v>
      </c>
      <c r="F1157" s="1">
        <v>0</v>
      </c>
      <c r="G1157" s="2">
        <f t="shared" si="22"/>
        <v>2080.7963999999997</v>
      </c>
      <c r="H1157" s="2">
        <f t="shared" si="23"/>
        <v>0.1999999999998181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2264.69</v>
      </c>
      <c r="D1159" s="1">
        <f>BILANCA!E182</f>
        <v>2711.98</v>
      </c>
      <c r="E1159" s="1">
        <v>0</v>
      </c>
      <c r="F1159" s="1">
        <v>0</v>
      </c>
      <c r="G1159" s="2">
        <f t="shared" si="22"/>
        <v>1353.2023999999999</v>
      </c>
      <c r="H1159" s="2">
        <f t="shared" si="23"/>
        <v>0.32999999999992724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1564.31</v>
      </c>
      <c r="D1160" s="1">
        <f>BILANCA!E183</f>
        <v>1352.82</v>
      </c>
      <c r="E1160" s="1">
        <v>0</v>
      </c>
      <c r="F1160" s="1">
        <v>0</v>
      </c>
      <c r="G1160" s="2">
        <f t="shared" si="22"/>
        <v>755.78114999999991</v>
      </c>
      <c r="H1160" s="2">
        <f t="shared" si="23"/>
        <v>0.49000000000000909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2929.87</v>
      </c>
      <c r="E1163" s="1">
        <v>0</v>
      </c>
      <c r="F1163" s="1">
        <v>0</v>
      </c>
      <c r="G1163" s="2">
        <f t="shared" si="22"/>
        <v>1054.7531999999999</v>
      </c>
      <c r="H1163" s="2">
        <f t="shared" si="23"/>
        <v>0.13000000000010914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101341.25</v>
      </c>
      <c r="D1165" s="1">
        <f>BILANCA!E188</f>
        <v>95296.11</v>
      </c>
      <c r="E1165" s="1">
        <v>0</v>
      </c>
      <c r="F1165" s="1">
        <v>0</v>
      </c>
      <c r="G1165" s="2">
        <f t="shared" si="22"/>
        <v>53131.891539999997</v>
      </c>
      <c r="H1165" s="2">
        <f t="shared" si="23"/>
        <v>0.36000000000058208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167298.60999999999</v>
      </c>
      <c r="D1166" s="1">
        <f>BILANCA!E189</f>
        <v>233202.67</v>
      </c>
      <c r="E1166" s="1">
        <v>0</v>
      </c>
      <c r="F1166" s="1">
        <v>0</v>
      </c>
      <c r="G1166" s="2">
        <f t="shared" si="22"/>
        <v>115967.82285</v>
      </c>
      <c r="H1166" s="2">
        <f t="shared" si="23"/>
        <v>0.72000000000116415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1149127.82</v>
      </c>
      <c r="D1183" s="1">
        <f>BILANCA!E206</f>
        <v>988947.26</v>
      </c>
      <c r="E1183" s="1">
        <v>0</v>
      </c>
      <c r="F1183" s="1">
        <v>0</v>
      </c>
      <c r="G1183" s="2">
        <f t="shared" si="22"/>
        <v>625404.46800000011</v>
      </c>
      <c r="H1183" s="2">
        <f t="shared" si="23"/>
        <v>0.43999999994412065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1149127.82</v>
      </c>
      <c r="D1184" s="1">
        <f>BILANCA!E207</f>
        <v>988947.26</v>
      </c>
      <c r="E1184" s="1">
        <v>0</v>
      </c>
      <c r="F1184" s="1">
        <v>0</v>
      </c>
      <c r="G1184" s="2">
        <f t="shared" si="22"/>
        <v>628531.49034000002</v>
      </c>
      <c r="H1184" s="2">
        <f t="shared" si="23"/>
        <v>0.43999999994412065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1149127.82</v>
      </c>
      <c r="D1189" s="1">
        <f>BILANCA!E212</f>
        <v>988947.26</v>
      </c>
      <c r="E1189" s="1">
        <v>0</v>
      </c>
      <c r="F1189" s="1">
        <v>0</v>
      </c>
      <c r="G1189" s="2">
        <f t="shared" si="22"/>
        <v>644166.60204000003</v>
      </c>
      <c r="H1189" s="2">
        <f t="shared" si="23"/>
        <v>0.43999999994412065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12180640.020000001</v>
      </c>
      <c r="D1214" s="1">
        <f>BILANCA!E237</f>
        <v>12398446.220000001</v>
      </c>
      <c r="E1214" s="1">
        <v>0</v>
      </c>
      <c r="F1214" s="1">
        <v>0</v>
      </c>
      <c r="G1214" s="2">
        <f t="shared" si="22"/>
        <v>8541809.9982600007</v>
      </c>
      <c r="H1214" s="2">
        <f t="shared" si="23"/>
        <v>0.24000000208616257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9347674.3100000005</v>
      </c>
      <c r="D1215" s="1">
        <f>BILANCA!E238</f>
        <v>9431287.9600000009</v>
      </c>
      <c r="E1215" s="1">
        <v>0</v>
      </c>
      <c r="F1215" s="1">
        <v>0</v>
      </c>
      <c r="G1215" s="2">
        <f t="shared" si="22"/>
        <v>6544778.0533600003</v>
      </c>
      <c r="H1215" s="2">
        <f t="shared" si="23"/>
        <v>0.34999999962747097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10496802.130000001</v>
      </c>
      <c r="D1216" s="1">
        <f>BILANCA!E239</f>
        <v>10420235.220000001</v>
      </c>
      <c r="E1216" s="1">
        <v>0</v>
      </c>
      <c r="F1216" s="1">
        <v>0</v>
      </c>
      <c r="G1216" s="2">
        <f t="shared" si="22"/>
        <v>7301584.5088100014</v>
      </c>
      <c r="H1216" s="2">
        <f t="shared" si="23"/>
        <v>0.35000000149011612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62198.21</v>
      </c>
      <c r="D1217" s="1">
        <f>BILANCA!E240</f>
        <v>62198.21</v>
      </c>
      <c r="E1217" s="1">
        <v>0</v>
      </c>
      <c r="F1217" s="1">
        <v>0</v>
      </c>
      <c r="G1217" s="2">
        <f t="shared" si="22"/>
        <v>43663.143420000008</v>
      </c>
      <c r="H1217" s="2">
        <f t="shared" si="23"/>
        <v>0.41999999999825377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10434603.92</v>
      </c>
      <c r="D1218" s="1">
        <f>BILANCA!E241</f>
        <v>10358037.01</v>
      </c>
      <c r="E1218" s="1">
        <v>0</v>
      </c>
      <c r="F1218" s="1">
        <v>0</v>
      </c>
      <c r="G1218" s="2">
        <f t="shared" si="22"/>
        <v>7320409.3158999998</v>
      </c>
      <c r="H1218" s="2">
        <f t="shared" si="23"/>
        <v>8.9999999850988388E-2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1149127.82</v>
      </c>
      <c r="D1219" s="1">
        <f>BILANCA!E242</f>
        <v>988947.26</v>
      </c>
      <c r="E1219" s="1">
        <v>0</v>
      </c>
      <c r="F1219" s="1">
        <v>0</v>
      </c>
      <c r="G1219" s="2">
        <f t="shared" si="22"/>
        <v>737977.27223999996</v>
      </c>
      <c r="H1219" s="2">
        <f t="shared" si="23"/>
        <v>0.43999999994412065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139748.79999999999</v>
      </c>
      <c r="D1220" s="1">
        <f>BILANCA!E243</f>
        <v>106866.64</v>
      </c>
      <c r="E1220" s="1">
        <v>0</v>
      </c>
      <c r="F1220" s="1">
        <v>0</v>
      </c>
      <c r="G1220" s="2">
        <f t="shared" si="22"/>
        <v>83775.252959999983</v>
      </c>
      <c r="H1220" s="2">
        <f t="shared" si="23"/>
        <v>0.56000000001222361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1009379.02</v>
      </c>
      <c r="D1221" s="1">
        <f>BILANCA!E244</f>
        <v>882080.62</v>
      </c>
      <c r="E1221" s="1">
        <v>0</v>
      </c>
      <c r="F1221" s="1">
        <v>0</v>
      </c>
      <c r="G1221" s="2">
        <f t="shared" si="22"/>
        <v>660102.58187999995</v>
      </c>
      <c r="H1221" s="2">
        <f t="shared" si="23"/>
        <v>0.40000000002328306</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-318485.51999999979</v>
      </c>
      <c r="D1222" s="1">
        <f>BILANCA!E245</f>
        <v>-780147.68</v>
      </c>
      <c r="E1222" s="1">
        <v>0</v>
      </c>
      <c r="F1222" s="1">
        <v>0</v>
      </c>
      <c r="G1222" s="2">
        <f t="shared" si="22"/>
        <v>-449028.63032</v>
      </c>
      <c r="H1222" s="2">
        <f t="shared" si="23"/>
        <v>0.80000000016298145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1446867.9500000002</v>
      </c>
      <c r="D1223" s="1">
        <f>BILANCA!E246</f>
        <v>983181.9</v>
      </c>
      <c r="E1223" s="1">
        <v>0</v>
      </c>
      <c r="F1223" s="1">
        <v>0</v>
      </c>
      <c r="G1223" s="2">
        <f t="shared" si="22"/>
        <v>819175.62</v>
      </c>
      <c r="H1223" s="2">
        <f t="shared" si="23"/>
        <v>0.14999999979045242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249485.08</v>
      </c>
      <c r="D1224" s="1">
        <f>BILANCA!E247</f>
        <v>0</v>
      </c>
      <c r="E1224" s="1">
        <v>0</v>
      </c>
      <c r="F1224" s="1">
        <v>0</v>
      </c>
      <c r="G1224" s="2">
        <f t="shared" si="22"/>
        <v>60125.904279999995</v>
      </c>
      <c r="H1224" s="2">
        <f t="shared" si="23"/>
        <v>7.9999999987194315E-2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1197382.8700000001</v>
      </c>
      <c r="D1226" s="1">
        <f>BILANCA!E249</f>
        <v>983181.9</v>
      </c>
      <c r="E1226" s="1">
        <v>0</v>
      </c>
      <c r="F1226" s="1">
        <v>0</v>
      </c>
      <c r="G1226" s="2">
        <f t="shared" si="22"/>
        <v>768790.44081000006</v>
      </c>
      <c r="H1226" s="2">
        <f t="shared" si="23"/>
        <v>0.22999999986495823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1765353.47</v>
      </c>
      <c r="D1227" s="1">
        <f>BILANCA!E250</f>
        <v>1763329.58</v>
      </c>
      <c r="E1227" s="1">
        <v>0</v>
      </c>
      <c r="F1227" s="1">
        <v>0</v>
      </c>
      <c r="G1227" s="2">
        <f t="shared" si="22"/>
        <v>1291251.0817200001</v>
      </c>
      <c r="H1227" s="2">
        <f t="shared" si="23"/>
        <v>0.88999999989755452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1765353.47</v>
      </c>
      <c r="D1229" s="1">
        <f>BILANCA!E252</f>
        <v>1763329.58</v>
      </c>
      <c r="E1229" s="1">
        <v>0</v>
      </c>
      <c r="F1229" s="1">
        <v>0</v>
      </c>
      <c r="G1229" s="2">
        <f t="shared" si="22"/>
        <v>1301835.1069799999</v>
      </c>
      <c r="H1229" s="2">
        <f t="shared" si="23"/>
        <v>0.88999999989755452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3141351.71</v>
      </c>
      <c r="D1232" s="1">
        <f>BILANCA!E255</f>
        <v>3737925.01</v>
      </c>
      <c r="E1232" s="1">
        <v>0</v>
      </c>
      <c r="F1232" s="1">
        <v>0</v>
      </c>
      <c r="G1232" s="2">
        <f t="shared" si="22"/>
        <v>2643683.2307699998</v>
      </c>
      <c r="H1232" s="2">
        <f t="shared" si="23"/>
        <v>0.29999999981373549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10099.52</v>
      </c>
      <c r="D1233" s="1">
        <f>BILANCA!E256</f>
        <v>9380.93</v>
      </c>
      <c r="E1233" s="1">
        <v>0</v>
      </c>
      <c r="F1233" s="1">
        <v>0</v>
      </c>
      <c r="G1233" s="2">
        <f t="shared" si="22"/>
        <v>7215.3450000000003</v>
      </c>
      <c r="H1233" s="2">
        <f t="shared" si="23"/>
        <v>0.5499999999992724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1026133</v>
      </c>
      <c r="D1240" s="1">
        <f>BILANCA!E264</f>
        <v>1735314.77</v>
      </c>
      <c r="E1240" s="1">
        <v>0</v>
      </c>
      <c r="F1240" s="1">
        <v>0</v>
      </c>
      <c r="G1240" s="2">
        <f t="shared" si="22"/>
        <v>1155667.97278</v>
      </c>
      <c r="H1240" s="2">
        <f t="shared" si="23"/>
        <v>0.22999999998137355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2229699.15</v>
      </c>
      <c r="D1241" s="1">
        <f>BILANCA!E265</f>
        <v>2123714.61</v>
      </c>
      <c r="E1241" s="1">
        <v>0</v>
      </c>
      <c r="F1241" s="1">
        <v>0</v>
      </c>
      <c r="G1241" s="2">
        <f t="shared" si="22"/>
        <v>1671099.1194599997</v>
      </c>
      <c r="H1241" s="2">
        <f t="shared" si="23"/>
        <v>0.5400000000372529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18430.400000000001</v>
      </c>
      <c r="D1243" s="1">
        <f>BILANCA!E267</f>
        <v>16653.509999999998</v>
      </c>
      <c r="E1243" s="1">
        <v>0</v>
      </c>
      <c r="F1243" s="1">
        <v>0</v>
      </c>
      <c r="G1243" s="2">
        <f t="shared" si="24"/>
        <v>13451.7292</v>
      </c>
      <c r="H1243" s="2">
        <f t="shared" si="23"/>
        <v>0.8900000000030559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55590.69</v>
      </c>
      <c r="D1244" s="1">
        <f>BILANCA!E268</f>
        <v>44341.36</v>
      </c>
      <c r="E1244" s="1">
        <v>0</v>
      </c>
      <c r="F1244" s="1">
        <v>0</v>
      </c>
      <c r="G1244" s="2">
        <f t="shared" si="24"/>
        <v>37655.360010000004</v>
      </c>
      <c r="H1244" s="2">
        <f t="shared" si="23"/>
        <v>0.66999999999825377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4309.38</v>
      </c>
      <c r="D1247" s="1">
        <f>BILANCA!E271</f>
        <v>38249.629999999997</v>
      </c>
      <c r="E1247" s="1">
        <v>0</v>
      </c>
      <c r="F1247" s="1">
        <v>0</v>
      </c>
      <c r="G1247" s="2">
        <f t="shared" si="24"/>
        <v>21333.480959999997</v>
      </c>
      <c r="H1247" s="2">
        <f t="shared" si="23"/>
        <v>0.75000000000272848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5829.48</v>
      </c>
      <c r="D1263" s="1">
        <f>BILANCA!E287</f>
        <v>30197.67</v>
      </c>
      <c r="E1263" s="1">
        <v>0</v>
      </c>
      <c r="F1263" s="1">
        <v>0</v>
      </c>
      <c r="G1263" s="2">
        <f t="shared" si="24"/>
        <v>18542.949600000004</v>
      </c>
      <c r="H1263" s="2">
        <f t="shared" si="23"/>
        <v>0.81000000000130967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2095231.4</v>
      </c>
      <c r="D1264" s="1">
        <f>BILANCA!E288</f>
        <v>2188886.77</v>
      </c>
      <c r="E1264" s="1">
        <v>0</v>
      </c>
      <c r="F1264" s="1">
        <v>0</v>
      </c>
      <c r="G1264" s="2">
        <f t="shared" si="24"/>
        <v>1818914.3881400002</v>
      </c>
      <c r="H1264" s="2">
        <f t="shared" si="23"/>
        <v>0.62999999988824129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2446.5</v>
      </c>
      <c r="E1265" s="1">
        <v>0</v>
      </c>
      <c r="F1265" s="1">
        <v>0</v>
      </c>
      <c r="G1265" s="2">
        <f t="shared" si="24"/>
        <v>1379.8259999999998</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167298.60999999999</v>
      </c>
      <c r="D1266" s="1">
        <f>BILANCA!E290</f>
        <v>230756.17</v>
      </c>
      <c r="E1266" s="1">
        <v>0</v>
      </c>
      <c r="F1266" s="1">
        <v>0</v>
      </c>
      <c r="G1266" s="2">
        <f t="shared" si="24"/>
        <v>177953.49884999997</v>
      </c>
      <c r="H1266" s="2">
        <f t="shared" si="23"/>
        <v>0.56000000002677552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1149127.82</v>
      </c>
      <c r="D1270" s="1">
        <f>BILANCA!E294</f>
        <v>988947.26</v>
      </c>
      <c r="E1270" s="1">
        <v>0</v>
      </c>
      <c r="F1270" s="1">
        <v>0</v>
      </c>
      <c r="G1270" s="2">
        <f t="shared" si="24"/>
        <v>897455.41157999984</v>
      </c>
      <c r="H1270" s="2">
        <f t="shared" si="23"/>
        <v>0.43999999994412065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65132.51</v>
      </c>
      <c r="D1271" s="1">
        <f>BILANCA!E295</f>
        <v>65171.1</v>
      </c>
      <c r="E1271" s="1">
        <v>0</v>
      </c>
      <c r="F1271" s="1">
        <v>0</v>
      </c>
      <c r="G1271" s="2">
        <f t="shared" si="24"/>
        <v>56296.716480000003</v>
      </c>
      <c r="H1271" s="2">
        <f t="shared" si="23"/>
        <v>0.58999999999650754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9218.4</v>
      </c>
      <c r="D1273" s="1">
        <f>BILANCA!E297</f>
        <v>6203.24</v>
      </c>
      <c r="E1273" s="1">
        <v>0</v>
      </c>
      <c r="F1273" s="1">
        <v>0</v>
      </c>
      <c r="G1273" s="2">
        <f t="shared" si="24"/>
        <v>6271.2151999999987</v>
      </c>
      <c r="H1273" s="2">
        <f t="shared" si="23"/>
        <v>0.63999999999941792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10291.549999999999</v>
      </c>
      <c r="D1274" s="1">
        <f>BILANCA!E298</f>
        <v>7093.4</v>
      </c>
      <c r="E1274" s="1">
        <v>0</v>
      </c>
      <c r="F1274" s="1">
        <v>0</v>
      </c>
      <c r="G1274" s="2">
        <f t="shared" si="24"/>
        <v>7123.1998499999991</v>
      </c>
      <c r="H1274" s="2">
        <f t="shared" si="23"/>
        <v>0.8500000000003638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2624.42</v>
      </c>
      <c r="D1278" s="1">
        <f>BILANCA!E302</f>
        <v>500.84</v>
      </c>
      <c r="E1278" s="1">
        <v>0</v>
      </c>
      <c r="F1278" s="1">
        <v>0</v>
      </c>
      <c r="G1278" s="2">
        <f t="shared" si="24"/>
        <v>1069.6994999999999</v>
      </c>
      <c r="H1278" s="2">
        <f t="shared" si="23"/>
        <v>0.58000000000009777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6931.93</v>
      </c>
      <c r="D1285" s="1">
        <f>BILANCA!E309</f>
        <v>285.02</v>
      </c>
      <c r="E1285" s="1">
        <v>0</v>
      </c>
      <c r="F1285" s="1">
        <v>0</v>
      </c>
      <c r="G1285" s="2">
        <f t="shared" si="24"/>
        <v>2265.59494</v>
      </c>
      <c r="H1285" s="2">
        <f t="shared" si="23"/>
        <v>8.9999999999690772E-2</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24850042.420000002</v>
      </c>
      <c r="D1383" s="1">
        <f>'RAS-funkcijski'!E89</f>
        <v>26014742.060000002</v>
      </c>
      <c r="E1383" s="1">
        <v>0</v>
      </c>
      <c r="F1383" s="1">
        <v>0</v>
      </c>
      <c r="G1383" s="2">
        <f t="shared" si="24"/>
        <v>6534759.7559000012</v>
      </c>
      <c r="H1383" s="2">
        <f t="shared" si="27"/>
        <v>0.48000000417232513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7174096.4199999999</v>
      </c>
      <c r="D1384" s="1">
        <f>'RAS-funkcijski'!E90</f>
        <v>7409420.7800000003</v>
      </c>
      <c r="E1384" s="1">
        <v>0</v>
      </c>
      <c r="F1384" s="1">
        <v>0</v>
      </c>
      <c r="G1384" s="2">
        <f t="shared" si="24"/>
        <v>1891392.66628</v>
      </c>
      <c r="H1384" s="2">
        <f t="shared" si="27"/>
        <v>0.63999999966472387</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7174096.4199999999</v>
      </c>
      <c r="D1385" s="1">
        <f>'RAS-funkcijski'!E91</f>
        <v>7409420.7800000003</v>
      </c>
      <c r="E1385" s="1">
        <v>0</v>
      </c>
      <c r="F1385" s="1">
        <v>0</v>
      </c>
      <c r="G1385" s="2">
        <f t="shared" si="24"/>
        <v>1913385.6042599999</v>
      </c>
      <c r="H1385" s="2">
        <f t="shared" si="27"/>
        <v>0.63999999966472387</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17675946</v>
      </c>
      <c r="D1388" s="1">
        <f>'RAS-funkcijski'!E94</f>
        <v>18605321.280000001</v>
      </c>
      <c r="E1388" s="1">
        <v>0</v>
      </c>
      <c r="F1388" s="1">
        <v>0</v>
      </c>
      <c r="G1388" s="2">
        <f t="shared" si="24"/>
        <v>4939792.9704</v>
      </c>
      <c r="H1388" s="2">
        <f t="shared" si="27"/>
        <v>0.2800000011920929</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13639228.640000001</v>
      </c>
      <c r="D1389" s="1">
        <f>'RAS-funkcijski'!E95</f>
        <v>14311811.15</v>
      </c>
      <c r="E1389" s="1">
        <v>0</v>
      </c>
      <c r="F1389" s="1">
        <v>0</v>
      </c>
      <c r="G1389" s="2">
        <f t="shared" si="24"/>
        <v>3845919.43554</v>
      </c>
      <c r="H1389" s="2">
        <f t="shared" si="27"/>
        <v>0.50999999977648258</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4036717.36</v>
      </c>
      <c r="D1390" s="1">
        <f>'RAS-funkcijski'!E96</f>
        <v>4293510.13</v>
      </c>
      <c r="E1390" s="1">
        <v>0</v>
      </c>
      <c r="F1390" s="1">
        <v>0</v>
      </c>
      <c r="G1390" s="2">
        <f t="shared" si="24"/>
        <v>1161383.8610399999</v>
      </c>
      <c r="H1390" s="2">
        <f t="shared" si="27"/>
        <v>0.48999999975785613</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24850042.420000002</v>
      </c>
      <c r="D1435" s="13">
        <f>'RAS-funkcijski'!E141</f>
        <v>26014742.060000002</v>
      </c>
      <c r="E1435" s="13">
        <v>0</v>
      </c>
      <c r="F1435" s="13">
        <v>0</v>
      </c>
      <c r="G1435" s="14">
        <f t="shared" si="24"/>
        <v>10532495.135980003</v>
      </c>
      <c r="H1435" s="14">
        <f t="shared" si="27"/>
        <v>0.48000000417232513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174600</v>
      </c>
      <c r="D1436" s="6">
        <f>'P-VRIO'!E5</f>
        <v>409503.28</v>
      </c>
      <c r="E1436" s="6">
        <v>0</v>
      </c>
      <c r="F1436" s="6">
        <v>0</v>
      </c>
      <c r="G1436" s="7">
        <f t="shared" si="24"/>
        <v>993.60656000000006</v>
      </c>
      <c r="H1436" s="7">
        <f t="shared" si="27"/>
        <v>0.28000000002793968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389909.75</v>
      </c>
      <c r="E1437" s="1">
        <v>0</v>
      </c>
      <c r="F1437" s="1">
        <v>0</v>
      </c>
      <c r="G1437" s="2">
        <f t="shared" si="24"/>
        <v>1559.6390000000001</v>
      </c>
      <c r="H1437" s="2">
        <f t="shared" si="27"/>
        <v>0.25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389909.75</v>
      </c>
      <c r="E1438" s="1">
        <v>0</v>
      </c>
      <c r="F1438" s="1">
        <v>0</v>
      </c>
      <c r="G1438" s="2">
        <f t="shared" si="24"/>
        <v>2339.4585000000002</v>
      </c>
      <c r="H1438" s="2">
        <f t="shared" si="27"/>
        <v>0.25</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389909.75</v>
      </c>
      <c r="E1440" s="1">
        <v>0</v>
      </c>
      <c r="F1440" s="1">
        <v>0</v>
      </c>
      <c r="G1440" s="2">
        <f t="shared" si="24"/>
        <v>3899.0974999999999</v>
      </c>
      <c r="H1440" s="2">
        <f t="shared" si="27"/>
        <v>0.25</v>
      </c>
      <c r="I1440" s="10">
        <f t="shared" si="28"/>
        <v>974.77437499999996</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174600</v>
      </c>
      <c r="D1453" s="1">
        <f>'P-VRIO'!E22</f>
        <v>19593.53</v>
      </c>
      <c r="E1453" s="1">
        <v>0</v>
      </c>
      <c r="F1453" s="1">
        <v>0</v>
      </c>
      <c r="G1453" s="2">
        <f t="shared" si="24"/>
        <v>3848.1670799999997</v>
      </c>
      <c r="H1453" s="2">
        <f t="shared" si="27"/>
        <v>0.47000000000116415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174600</v>
      </c>
      <c r="D1454" s="1">
        <f>'P-VRIO'!E23</f>
        <v>0</v>
      </c>
      <c r="E1454" s="1">
        <v>0</v>
      </c>
      <c r="F1454" s="1">
        <v>0</v>
      </c>
      <c r="G1454" s="2">
        <f t="shared" si="24"/>
        <v>3317.4</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174600</v>
      </c>
      <c r="D1456" s="1">
        <f>'P-VRIO'!E25</f>
        <v>0</v>
      </c>
      <c r="E1456" s="1">
        <v>0</v>
      </c>
      <c r="F1456" s="1">
        <v>0</v>
      </c>
      <c r="G1456" s="2">
        <f t="shared" si="24"/>
        <v>3666.6000000000004</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19593.53</v>
      </c>
      <c r="E1461" s="1">
        <v>0</v>
      </c>
      <c r="F1461" s="1">
        <v>0</v>
      </c>
      <c r="G1461" s="2">
        <f t="shared" si="24"/>
        <v>1018.8635599999999</v>
      </c>
      <c r="H1461" s="2">
        <f t="shared" si="27"/>
        <v>0.47000000000116415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19593.53</v>
      </c>
      <c r="E1467" s="1">
        <v>0</v>
      </c>
      <c r="F1467" s="1">
        <v>0</v>
      </c>
      <c r="G1467" s="2">
        <f t="shared" si="24"/>
        <v>1253.9859199999999</v>
      </c>
      <c r="H1467" s="2">
        <f t="shared" si="27"/>
        <v>0.47000000000116415</v>
      </c>
      <c r="I1467" s="10">
        <f t="shared" si="31"/>
        <v>589.37338240145971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3417486.97</v>
      </c>
      <c r="D1480" s="6"/>
      <c r="E1480" s="6">
        <v>0</v>
      </c>
      <c r="F1480" s="6">
        <v>0</v>
      </c>
      <c r="G1480" s="7">
        <f t="shared" ref="G1480:G1580" si="34">B1480/1000*C1480</f>
        <v>3417.4869700000004</v>
      </c>
      <c r="H1480" s="7">
        <f t="shared" ref="H1480:H1580" si="35">ABS(C1480-ROUND(C1480,0))</f>
        <v>2.9999999795109034E-2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27583383.579999998</v>
      </c>
      <c r="D1481" s="1">
        <v>0</v>
      </c>
      <c r="E1481" s="1">
        <v>0</v>
      </c>
      <c r="F1481" s="1">
        <v>0</v>
      </c>
      <c r="G1481" s="2">
        <f t="shared" si="34"/>
        <v>55166.767159999996</v>
      </c>
      <c r="H1481" s="2">
        <f t="shared" si="35"/>
        <v>0.42000000178813934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150002.18</v>
      </c>
      <c r="D1482" s="1">
        <v>0</v>
      </c>
      <c r="E1482" s="1">
        <v>0</v>
      </c>
      <c r="F1482" s="1">
        <v>0</v>
      </c>
      <c r="G1482" s="2">
        <f t="shared" si="34"/>
        <v>450.00653999999997</v>
      </c>
      <c r="H1482" s="2">
        <f t="shared" si="35"/>
        <v>0.17999999999301508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26451402.949999999</v>
      </c>
      <c r="D1483" s="1">
        <v>0</v>
      </c>
      <c r="E1483" s="1">
        <v>0</v>
      </c>
      <c r="F1483" s="1">
        <v>0</v>
      </c>
      <c r="G1483" s="2">
        <f t="shared" si="34"/>
        <v>105805.6118</v>
      </c>
      <c r="H1483" s="2">
        <f t="shared" si="35"/>
        <v>5.000000074505806E-2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14034515.51</v>
      </c>
      <c r="D1484" s="1">
        <v>0</v>
      </c>
      <c r="E1484" s="1">
        <v>0</v>
      </c>
      <c r="F1484" s="1">
        <v>0</v>
      </c>
      <c r="G1484" s="2">
        <f t="shared" si="34"/>
        <v>70172.577550000002</v>
      </c>
      <c r="H1484" s="2">
        <f t="shared" si="35"/>
        <v>0.49000000022351742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11027278.57</v>
      </c>
      <c r="D1485" s="1">
        <v>0</v>
      </c>
      <c r="E1485" s="1">
        <v>0</v>
      </c>
      <c r="F1485" s="1">
        <v>0</v>
      </c>
      <c r="G1485" s="2">
        <f t="shared" si="34"/>
        <v>66163.671419999999</v>
      </c>
      <c r="H1485" s="2">
        <f t="shared" si="35"/>
        <v>0.42999999970197678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48930.1</v>
      </c>
      <c r="D1486" s="1">
        <v>0</v>
      </c>
      <c r="E1486" s="1">
        <v>0</v>
      </c>
      <c r="F1486" s="1">
        <v>0</v>
      </c>
      <c r="G1486" s="2">
        <f t="shared" si="34"/>
        <v>342.51069999999999</v>
      </c>
      <c r="H1486" s="2">
        <f t="shared" si="35"/>
        <v>9.9999999998544808E-2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19704.88</v>
      </c>
      <c r="D1489" s="1">
        <v>0</v>
      </c>
      <c r="E1489" s="1">
        <v>0</v>
      </c>
      <c r="F1489" s="1">
        <v>0</v>
      </c>
      <c r="G1489" s="2">
        <f t="shared" si="34"/>
        <v>197.04880000000003</v>
      </c>
      <c r="H1489" s="2">
        <f t="shared" si="35"/>
        <v>0.11999999999898137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1320973.8899999999</v>
      </c>
      <c r="D1491" s="1">
        <v>0</v>
      </c>
      <c r="E1491" s="1">
        <v>0</v>
      </c>
      <c r="F1491" s="1">
        <v>0</v>
      </c>
      <c r="G1491" s="2">
        <f t="shared" si="34"/>
        <v>15851.686679999999</v>
      </c>
      <c r="H1491" s="2">
        <f t="shared" si="35"/>
        <v>0.11000000010244548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981978.45</v>
      </c>
      <c r="D1492" s="1">
        <v>0</v>
      </c>
      <c r="E1492" s="1">
        <v>0</v>
      </c>
      <c r="F1492" s="1">
        <v>0</v>
      </c>
      <c r="G1492" s="2">
        <f t="shared" si="34"/>
        <v>12765.719849999999</v>
      </c>
      <c r="H1492" s="2">
        <f t="shared" si="35"/>
        <v>0.44999999995343387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27559636.18</v>
      </c>
      <c r="D1499" s="1">
        <v>0</v>
      </c>
      <c r="E1499" s="1">
        <v>0</v>
      </c>
      <c r="F1499" s="1">
        <v>0</v>
      </c>
      <c r="G1499" s="2">
        <f t="shared" si="34"/>
        <v>551192.72360000003</v>
      </c>
      <c r="H1499" s="2">
        <f t="shared" si="35"/>
        <v>0.17999999970197678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162580.72</v>
      </c>
      <c r="D1500" s="1">
        <v>0</v>
      </c>
      <c r="E1500" s="1">
        <v>0</v>
      </c>
      <c r="F1500" s="1">
        <v>0</v>
      </c>
      <c r="G1500" s="2">
        <f t="shared" si="34"/>
        <v>3414.1951200000003</v>
      </c>
      <c r="H1500" s="2">
        <f t="shared" si="35"/>
        <v>0.27999999999883585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26320800.530000001</v>
      </c>
      <c r="D1501" s="1">
        <v>0</v>
      </c>
      <c r="E1501" s="1">
        <v>0</v>
      </c>
      <c r="F1501" s="1">
        <v>0</v>
      </c>
      <c r="G1501" s="2">
        <f t="shared" si="34"/>
        <v>579057.61165999994</v>
      </c>
      <c r="H1501" s="2">
        <f t="shared" si="35"/>
        <v>0.4699999988079071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13914185.789999999</v>
      </c>
      <c r="D1502" s="1">
        <v>0</v>
      </c>
      <c r="E1502" s="1">
        <v>0</v>
      </c>
      <c r="F1502" s="1">
        <v>0</v>
      </c>
      <c r="G1502" s="2">
        <f t="shared" si="34"/>
        <v>320026.27317</v>
      </c>
      <c r="H1502" s="2">
        <f t="shared" si="35"/>
        <v>0.21000000089406967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11018219.300000001</v>
      </c>
      <c r="D1503" s="1">
        <v>0</v>
      </c>
      <c r="E1503" s="1">
        <v>0</v>
      </c>
      <c r="F1503" s="1">
        <v>0</v>
      </c>
      <c r="G1503" s="2">
        <f t="shared" si="34"/>
        <v>264437.26320000004</v>
      </c>
      <c r="H1503" s="2">
        <f t="shared" si="35"/>
        <v>0.30000000074505806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48694.31</v>
      </c>
      <c r="D1504" s="1">
        <v>0</v>
      </c>
      <c r="E1504" s="1">
        <v>0</v>
      </c>
      <c r="F1504" s="1">
        <v>0</v>
      </c>
      <c r="G1504" s="2">
        <f t="shared" si="34"/>
        <v>1217.3577499999999</v>
      </c>
      <c r="H1504" s="2">
        <f t="shared" si="35"/>
        <v>0.30999999999767169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16775.009999999998</v>
      </c>
      <c r="D1507" s="1">
        <v>0</v>
      </c>
      <c r="E1507" s="1">
        <v>0</v>
      </c>
      <c r="F1507" s="1">
        <v>0</v>
      </c>
      <c r="G1507" s="2">
        <f t="shared" si="34"/>
        <v>469.70027999999996</v>
      </c>
      <c r="H1507" s="2">
        <f t="shared" si="35"/>
        <v>9.9999999983992893E-3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1322926.1200000001</v>
      </c>
      <c r="D1509" s="1">
        <v>0</v>
      </c>
      <c r="E1509" s="1">
        <v>0</v>
      </c>
      <c r="F1509" s="1">
        <v>0</v>
      </c>
      <c r="G1509" s="2">
        <f t="shared" si="34"/>
        <v>39687.783600000002</v>
      </c>
      <c r="H1509" s="2">
        <f t="shared" si="35"/>
        <v>0.12000000011175871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916074.38</v>
      </c>
      <c r="D1510" s="1">
        <v>0</v>
      </c>
      <c r="E1510" s="1">
        <v>0</v>
      </c>
      <c r="F1510" s="1">
        <v>0</v>
      </c>
      <c r="G1510" s="2">
        <f t="shared" si="34"/>
        <v>28398.305779999999</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160180.54999999999</v>
      </c>
      <c r="D1511" s="1">
        <v>0</v>
      </c>
      <c r="E1511" s="1">
        <v>0</v>
      </c>
      <c r="F1511" s="1">
        <v>0</v>
      </c>
      <c r="G1511" s="2">
        <f t="shared" si="34"/>
        <v>5125.7775999999994</v>
      </c>
      <c r="H1511" s="2">
        <f t="shared" si="35"/>
        <v>0.45000000001164153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160180.54999999999</v>
      </c>
      <c r="D1515" s="1">
        <v>0</v>
      </c>
      <c r="E1515" s="1">
        <v>0</v>
      </c>
      <c r="F1515" s="1">
        <v>0</v>
      </c>
      <c r="G1515" s="2">
        <f t="shared" si="34"/>
        <v>5766.4997999999996</v>
      </c>
      <c r="H1515" s="2">
        <f t="shared" si="35"/>
        <v>0.45000000001164153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3441234.3699999973</v>
      </c>
      <c r="D1517" s="1">
        <v>0</v>
      </c>
      <c r="E1517" s="1">
        <v>0</v>
      </c>
      <c r="F1517" s="1">
        <v>0</v>
      </c>
      <c r="G1517" s="2">
        <f t="shared" si="34"/>
        <v>130766.90605999989</v>
      </c>
      <c r="H1517" s="2">
        <f t="shared" si="35"/>
        <v>0.36999999731779099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32644.17</v>
      </c>
      <c r="D1518" s="1">
        <v>0</v>
      </c>
      <c r="E1518" s="1">
        <v>0</v>
      </c>
      <c r="F1518" s="1">
        <v>0</v>
      </c>
      <c r="G1518" s="2">
        <f t="shared" si="34"/>
        <v>1273.1226299999998</v>
      </c>
      <c r="H1518" s="2">
        <f t="shared" si="35"/>
        <v>0.16999999999825377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30197.67</v>
      </c>
      <c r="D1524" s="1">
        <v>0</v>
      </c>
      <c r="E1524" s="1">
        <v>0</v>
      </c>
      <c r="F1524" s="1">
        <v>0</v>
      </c>
      <c r="G1524" s="2">
        <f t="shared" si="34"/>
        <v>1358.8951499999998</v>
      </c>
      <c r="H1524" s="2">
        <f t="shared" si="35"/>
        <v>0.33000000000174623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30197.67</v>
      </c>
      <c r="D1530" s="1">
        <v>0</v>
      </c>
      <c r="E1530" s="1">
        <v>0</v>
      </c>
      <c r="F1530" s="1">
        <v>0</v>
      </c>
      <c r="G1530" s="2">
        <f t="shared" si="34"/>
        <v>1540.0811699999997</v>
      </c>
      <c r="H1530" s="2">
        <f t="shared" si="35"/>
        <v>0.33000000000174623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30197.67</v>
      </c>
      <c r="D1531" s="1">
        <v>0</v>
      </c>
      <c r="E1531" s="1">
        <v>0</v>
      </c>
      <c r="F1531" s="1">
        <v>0</v>
      </c>
      <c r="G1531" s="2">
        <f t="shared" si="34"/>
        <v>1570.2788399999999</v>
      </c>
      <c r="H1531" s="2">
        <f t="shared" si="35"/>
        <v>0.33000000000174623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2446.5</v>
      </c>
      <c r="D1565" s="1">
        <v>0</v>
      </c>
      <c r="E1565" s="1">
        <v>0</v>
      </c>
      <c r="F1565" s="1">
        <v>0</v>
      </c>
      <c r="G1565" s="2">
        <f t="shared" si="34"/>
        <v>210.39899999999997</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2446.5</v>
      </c>
      <c r="D1566" s="1">
        <v>0</v>
      </c>
      <c r="E1566" s="1">
        <v>0</v>
      </c>
      <c r="F1566" s="1">
        <v>0</v>
      </c>
      <c r="G1566" s="2">
        <f t="shared" si="34"/>
        <v>212.84549999999999</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3408590.2</v>
      </c>
      <c r="D1576" s="1">
        <v>0</v>
      </c>
      <c r="E1576" s="1">
        <v>0</v>
      </c>
      <c r="F1576" s="1">
        <v>0</v>
      </c>
      <c r="G1576" s="2">
        <f t="shared" si="34"/>
        <v>330633.24940000003</v>
      </c>
      <c r="H1576" s="2">
        <f t="shared" si="35"/>
        <v>0.20000000018626451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496.14</v>
      </c>
      <c r="D1577" s="1">
        <v>0</v>
      </c>
      <c r="E1577" s="1">
        <v>0</v>
      </c>
      <c r="F1577" s="1">
        <v>0</v>
      </c>
      <c r="G1577" s="2">
        <f t="shared" si="34"/>
        <v>48.621720000000003</v>
      </c>
      <c r="H1577" s="2">
        <f t="shared" si="35"/>
        <v>0.13999999999998636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2188390.63</v>
      </c>
      <c r="D1578" s="1">
        <v>0</v>
      </c>
      <c r="E1578" s="1">
        <v>0</v>
      </c>
      <c r="F1578" s="1">
        <v>0</v>
      </c>
      <c r="G1578" s="2">
        <f t="shared" si="34"/>
        <v>216650.67236999999</v>
      </c>
      <c r="H1578" s="2">
        <f t="shared" si="35"/>
        <v>0.37000000011175871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230756.17</v>
      </c>
      <c r="D1579" s="1">
        <v>0</v>
      </c>
      <c r="E1579" s="1">
        <v>0</v>
      </c>
      <c r="F1579" s="1">
        <v>0</v>
      </c>
      <c r="G1579" s="2">
        <f t="shared" si="34"/>
        <v>23075.617000000002</v>
      </c>
      <c r="H1579" s="2">
        <f t="shared" si="35"/>
        <v>0.17000000001280569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988947.26</v>
      </c>
      <c r="D1580" s="13">
        <v>0</v>
      </c>
      <c r="E1580" s="13">
        <v>0</v>
      </c>
      <c r="F1580" s="13">
        <v>0</v>
      </c>
      <c r="G1580" s="14">
        <f t="shared" si="34"/>
        <v>99883.67326000001</v>
      </c>
      <c r="H1580" s="14">
        <f t="shared" si="35"/>
        <v>0.26000000000931323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2"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36565</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24731514.960000001</v>
      </c>
      <c r="I16" s="170">
        <f>'PR-RAS'!E6</f>
        <v>25710648.350000001</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24229220.449999999</v>
      </c>
      <c r="I17" s="170">
        <f>'PR-RAS'!E151</f>
        <v>25009087.659999996</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318485.51999999513</v>
      </c>
      <c r="I19" s="171">
        <f>'PR-RAS'!E646</f>
        <v>780147.67999999435</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10640525.859999999</v>
      </c>
      <c r="I20" s="173">
        <f>BILANCA!E7</f>
        <v>10680844.09</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4957601.4700000007</v>
      </c>
      <c r="I21" s="175">
        <f>BILANCA!E68</f>
        <v>5158836.5</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3417487.3099999996</v>
      </c>
      <c r="I22" s="175">
        <f>BILANCA!E176</f>
        <v>3441234.37</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12180640.020000001</v>
      </c>
      <c r="I23" s="177">
        <f>BILANCA!E237</f>
        <v>12398446.220000001</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24850042.420000002</v>
      </c>
      <c r="I28" s="179">
        <f>'RAS-funkcijski'!E141</f>
        <v>26014742.060000002</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174600</v>
      </c>
      <c r="I29" s="173">
        <f>'P-VRIO'!E5</f>
        <v>409503.28</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174600</v>
      </c>
      <c r="I30" s="175">
        <f>'P-VRIO'!E22</f>
        <v>19593.53</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3417486.97</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3441234.3699999973</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32644.17</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3408590.2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51" zoomScaleNormal="100" workbookViewId="0">
      <selection activeCell="E266" sqref="E26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24731514.960000001</v>
      </c>
      <c r="E6" s="51">
        <f>E7+E44+E50+E82+E106+E124+E133+E139</f>
        <v>25710648.350000001</v>
      </c>
      <c r="F6" s="52">
        <f t="shared" ref="F6:F131" si="0">IF(D6&lt;&gt;0,IF(E6/D6&gt;=100,"&gt;&gt;100",E6/D6*100),"-")</f>
        <v>103.95905140297155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655927.34</v>
      </c>
      <c r="E50" s="51">
        <f>E51+E54+E59+E62+E65+E68+E71+E74+E77</f>
        <v>586555.06000000006</v>
      </c>
      <c r="F50" s="52">
        <f t="shared" si="0"/>
        <v>89.423785872380321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281077.81</v>
      </c>
      <c r="E62" s="51">
        <f t="shared" si="13"/>
        <v>292682.71000000002</v>
      </c>
      <c r="F62" s="52">
        <f t="shared" si="0"/>
        <v>104.12871439406761</v>
      </c>
    </row>
    <row r="63" spans="1:6" ht="12.75" customHeight="1" x14ac:dyDescent="0.2">
      <c r="A63" s="53">
        <v>6341</v>
      </c>
      <c r="B63" s="85" t="s">
        <v>172</v>
      </c>
      <c r="C63" s="50" t="s">
        <v>173</v>
      </c>
      <c r="D63" s="242">
        <v>281077.81</v>
      </c>
      <c r="E63" s="242">
        <v>292682.71000000002</v>
      </c>
      <c r="F63" s="52">
        <f t="shared" si="0"/>
        <v>104.12871439406761</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238952.87</v>
      </c>
      <c r="E68" s="51">
        <f t="shared" si="15"/>
        <v>217635.1</v>
      </c>
      <c r="F68" s="52">
        <f t="shared" si="0"/>
        <v>91.078671706265766</v>
      </c>
    </row>
    <row r="69" spans="1:6" ht="12.75" customHeight="1" x14ac:dyDescent="0.2">
      <c r="A69" s="53" t="s">
        <v>184</v>
      </c>
      <c r="B69" s="85" t="s">
        <v>185</v>
      </c>
      <c r="C69" s="50" t="s">
        <v>184</v>
      </c>
      <c r="D69" s="242">
        <v>175686.3</v>
      </c>
      <c r="E69" s="242">
        <v>187197.45</v>
      </c>
      <c r="F69" s="52">
        <f t="shared" si="0"/>
        <v>106.55210451810986</v>
      </c>
    </row>
    <row r="70" spans="1:6" ht="12" x14ac:dyDescent="0.2">
      <c r="A70" s="53" t="s">
        <v>186</v>
      </c>
      <c r="B70" s="85" t="s">
        <v>187</v>
      </c>
      <c r="C70" s="50" t="s">
        <v>186</v>
      </c>
      <c r="D70" s="242">
        <v>63266.57</v>
      </c>
      <c r="E70" s="242">
        <v>30437.65</v>
      </c>
      <c r="F70" s="52">
        <f t="shared" si="0"/>
        <v>48.110163076645378</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135896.66</v>
      </c>
      <c r="E74" s="51">
        <f t="shared" si="17"/>
        <v>76237.25</v>
      </c>
      <c r="F74" s="52">
        <f t="shared" si="0"/>
        <v>56.099428786550007</v>
      </c>
    </row>
    <row r="75" spans="1:6" ht="12.75" customHeight="1" x14ac:dyDescent="0.2">
      <c r="A75" s="53" t="s">
        <v>196</v>
      </c>
      <c r="B75" s="85" t="s">
        <v>197</v>
      </c>
      <c r="C75" s="50" t="s">
        <v>196</v>
      </c>
      <c r="D75" s="242">
        <v>135896.66</v>
      </c>
      <c r="E75" s="242">
        <v>76237.25</v>
      </c>
      <c r="F75" s="52">
        <f t="shared" si="0"/>
        <v>56.099428786550007</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22263.129999999997</v>
      </c>
      <c r="E82" s="51">
        <f t="shared" si="19"/>
        <v>18865.780000000002</v>
      </c>
      <c r="F82" s="52">
        <f t="shared" si="0"/>
        <v>84.740016340918842</v>
      </c>
    </row>
    <row r="83" spans="1:6" ht="12.75" customHeight="1" x14ac:dyDescent="0.2">
      <c r="A83" s="53">
        <v>641</v>
      </c>
      <c r="B83" s="85" t="s">
        <v>212</v>
      </c>
      <c r="C83" s="50" t="s">
        <v>213</v>
      </c>
      <c r="D83" s="51">
        <f t="shared" ref="D83:E83" si="20">SUM(D84:D90)</f>
        <v>22263.129999999997</v>
      </c>
      <c r="E83" s="51">
        <f t="shared" si="20"/>
        <v>18865.780000000002</v>
      </c>
      <c r="F83" s="52">
        <f t="shared" si="0"/>
        <v>84.740016340918842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743.22</v>
      </c>
      <c r="E85" s="242">
        <v>367.62</v>
      </c>
      <c r="F85" s="52">
        <f t="shared" si="0"/>
        <v>49.463146847501413</v>
      </c>
    </row>
    <row r="86" spans="1:6" ht="12.75" customHeight="1" x14ac:dyDescent="0.2">
      <c r="A86" s="53">
        <v>6414</v>
      </c>
      <c r="B86" s="85" t="s">
        <v>218</v>
      </c>
      <c r="C86" s="50" t="s">
        <v>219</v>
      </c>
      <c r="D86" s="242">
        <v>19.690000000000001</v>
      </c>
      <c r="E86" s="242"/>
      <c r="F86" s="52">
        <f t="shared" si="0"/>
        <v>0</v>
      </c>
    </row>
    <row r="87" spans="1:6" ht="12.75" customHeight="1" x14ac:dyDescent="0.2">
      <c r="A87" s="53">
        <v>6415</v>
      </c>
      <c r="B87" s="85" t="s">
        <v>220</v>
      </c>
      <c r="C87" s="50" t="s">
        <v>221</v>
      </c>
      <c r="D87" s="242">
        <v>61.35</v>
      </c>
      <c r="E87" s="242">
        <v>63.76</v>
      </c>
      <c r="F87" s="52">
        <f t="shared" si="0"/>
        <v>103.9282803585982</v>
      </c>
    </row>
    <row r="88" spans="1:6" ht="12.75" customHeight="1" x14ac:dyDescent="0.2">
      <c r="A88" s="53">
        <v>6416</v>
      </c>
      <c r="B88" s="85" t="s">
        <v>222</v>
      </c>
      <c r="C88" s="50" t="s">
        <v>223</v>
      </c>
      <c r="D88" s="242">
        <v>21438.87</v>
      </c>
      <c r="E88" s="242">
        <v>18434.400000000001</v>
      </c>
      <c r="F88" s="52">
        <f t="shared" si="0"/>
        <v>85.985875188384469</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722457.3</v>
      </c>
      <c r="E106" s="51">
        <f t="shared" si="23"/>
        <v>841087.15</v>
      </c>
      <c r="F106" s="52">
        <f t="shared" si="0"/>
        <v>116.42032684838259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722457.3</v>
      </c>
      <c r="E112" s="51">
        <f t="shared" si="25"/>
        <v>841087.15</v>
      </c>
      <c r="F112" s="52">
        <f t="shared" si="0"/>
        <v>116.42032684838259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722457.3</v>
      </c>
      <c r="E117" s="242">
        <v>841087.15</v>
      </c>
      <c r="F117" s="52">
        <f t="shared" si="0"/>
        <v>116.42032684838259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4295842.9600000009</v>
      </c>
      <c r="E124" s="51">
        <f t="shared" si="27"/>
        <v>4486376.3099999996</v>
      </c>
      <c r="F124" s="52">
        <f t="shared" si="0"/>
        <v>104.43529597739297</v>
      </c>
    </row>
    <row r="125" spans="1:6" ht="12.75" customHeight="1" x14ac:dyDescent="0.2">
      <c r="A125" s="53">
        <v>661</v>
      </c>
      <c r="B125" s="86" t="s">
        <v>296</v>
      </c>
      <c r="C125" s="50" t="s">
        <v>297</v>
      </c>
      <c r="D125" s="51">
        <f t="shared" ref="D125:E125" si="28">SUM(D126:D127)</f>
        <v>4236348.9800000004</v>
      </c>
      <c r="E125" s="51">
        <f t="shared" si="28"/>
        <v>4449416.5999999996</v>
      </c>
      <c r="F125" s="52">
        <f t="shared" si="0"/>
        <v>105.02951057634537</v>
      </c>
    </row>
    <row r="126" spans="1:6" ht="12.75" customHeight="1" x14ac:dyDescent="0.2">
      <c r="A126" s="53">
        <v>6614</v>
      </c>
      <c r="B126" s="86" t="s">
        <v>298</v>
      </c>
      <c r="C126" s="50" t="s">
        <v>299</v>
      </c>
      <c r="D126" s="242">
        <v>2428982.63</v>
      </c>
      <c r="E126" s="242">
        <v>2808029.19</v>
      </c>
      <c r="F126" s="52">
        <f t="shared" si="0"/>
        <v>115.60515729171766</v>
      </c>
    </row>
    <row r="127" spans="1:6" ht="12.75" customHeight="1" x14ac:dyDescent="0.2">
      <c r="A127" s="53">
        <v>6615</v>
      </c>
      <c r="B127" s="86" t="s">
        <v>300</v>
      </c>
      <c r="C127" s="50" t="s">
        <v>301</v>
      </c>
      <c r="D127" s="242">
        <v>1807366.35</v>
      </c>
      <c r="E127" s="242">
        <v>1641387.41</v>
      </c>
      <c r="F127" s="52">
        <f t="shared" si="0"/>
        <v>90.816530361982217</v>
      </c>
    </row>
    <row r="128" spans="1:6" ht="22.8" x14ac:dyDescent="0.2">
      <c r="A128" s="53">
        <v>663</v>
      </c>
      <c r="B128" s="231" t="s">
        <v>302</v>
      </c>
      <c r="C128" s="50" t="s">
        <v>303</v>
      </c>
      <c r="D128" s="51">
        <f t="shared" ref="D128:E128" si="29">SUM(D129:D132)</f>
        <v>59493.979999999996</v>
      </c>
      <c r="E128" s="51">
        <f t="shared" si="29"/>
        <v>36959.71</v>
      </c>
      <c r="F128" s="52">
        <f t="shared" si="0"/>
        <v>62.123445094781019</v>
      </c>
    </row>
    <row r="129" spans="1:6" ht="12.75" customHeight="1" x14ac:dyDescent="0.2">
      <c r="A129" s="53">
        <v>6631</v>
      </c>
      <c r="B129" s="86" t="s">
        <v>304</v>
      </c>
      <c r="C129" s="50" t="s">
        <v>305</v>
      </c>
      <c r="D129" s="242">
        <v>4086.67</v>
      </c>
      <c r="E129" s="242">
        <v>11308.09</v>
      </c>
      <c r="F129" s="52">
        <f t="shared" si="0"/>
        <v>276.70670741704123</v>
      </c>
    </row>
    <row r="130" spans="1:6" ht="12.75" customHeight="1" x14ac:dyDescent="0.2">
      <c r="A130" s="53">
        <v>6632</v>
      </c>
      <c r="B130" s="232" t="s">
        <v>306</v>
      </c>
      <c r="C130" s="50" t="s">
        <v>307</v>
      </c>
      <c r="D130" s="242">
        <v>55407.31</v>
      </c>
      <c r="E130" s="242">
        <v>25651.62</v>
      </c>
      <c r="F130" s="52">
        <f t="shared" si="0"/>
        <v>46.296454384809515</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18486305.93</v>
      </c>
      <c r="E133" s="51">
        <f t="shared" si="30"/>
        <v>19189427.789999999</v>
      </c>
      <c r="F133" s="52">
        <f t="shared" ref="F133:F223" si="31">IF(D133&lt;&gt;0,IF(E133/D133&gt;=100,"&gt;&gt;100",E133/D133*100),"-")</f>
        <v>103.80347411030864</v>
      </c>
    </row>
    <row r="134" spans="1:6" ht="22.8" x14ac:dyDescent="0.2">
      <c r="A134" s="53">
        <v>671</v>
      </c>
      <c r="B134" s="232" t="s">
        <v>314</v>
      </c>
      <c r="C134" s="50" t="s">
        <v>315</v>
      </c>
      <c r="D134" s="51">
        <f t="shared" ref="D134:E134" si="32">SUM(D135:D137)</f>
        <v>618213.37</v>
      </c>
      <c r="E134" s="51">
        <f t="shared" si="32"/>
        <v>1075217.71</v>
      </c>
      <c r="F134" s="52">
        <f t="shared" si="31"/>
        <v>173.92339961848447</v>
      </c>
    </row>
    <row r="135" spans="1:6" ht="12.75" customHeight="1" x14ac:dyDescent="0.2">
      <c r="A135" s="53">
        <v>6711</v>
      </c>
      <c r="B135" s="85" t="s">
        <v>316</v>
      </c>
      <c r="C135" s="50" t="s">
        <v>317</v>
      </c>
      <c r="D135" s="242">
        <v>305899.89</v>
      </c>
      <c r="E135" s="242">
        <v>281407.8</v>
      </c>
      <c r="F135" s="52">
        <f t="shared" si="31"/>
        <v>91.993429615159386</v>
      </c>
    </row>
    <row r="136" spans="1:6" ht="22.8" x14ac:dyDescent="0.2">
      <c r="A136" s="53">
        <v>6712</v>
      </c>
      <c r="B136" s="232" t="s">
        <v>318</v>
      </c>
      <c r="C136" s="50" t="s">
        <v>319</v>
      </c>
      <c r="D136" s="242">
        <v>312313.48</v>
      </c>
      <c r="E136" s="242">
        <v>793809.91</v>
      </c>
      <c r="F136" s="52">
        <f t="shared" si="31"/>
        <v>254.17087664611856</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17868092.559999999</v>
      </c>
      <c r="E138" s="242">
        <v>18114210.079999998</v>
      </c>
      <c r="F138" s="52">
        <f t="shared" si="31"/>
        <v>101.37741350495892</v>
      </c>
    </row>
    <row r="139" spans="1:6" ht="12.75" customHeight="1" x14ac:dyDescent="0.2">
      <c r="A139" s="53">
        <v>68</v>
      </c>
      <c r="B139" s="85" t="s">
        <v>324</v>
      </c>
      <c r="C139" s="50" t="s">
        <v>325</v>
      </c>
      <c r="D139" s="51">
        <f t="shared" ref="D139:E139" si="33">D140+D150</f>
        <v>548718.30000000005</v>
      </c>
      <c r="E139" s="51">
        <f t="shared" si="33"/>
        <v>588336.26</v>
      </c>
      <c r="F139" s="52">
        <f t="shared" si="31"/>
        <v>107.22009089181097</v>
      </c>
    </row>
    <row r="140" spans="1:6" ht="12.75" customHeight="1" x14ac:dyDescent="0.2">
      <c r="A140" s="53">
        <v>681</v>
      </c>
      <c r="B140" s="85" t="s">
        <v>326</v>
      </c>
      <c r="C140" s="50" t="s">
        <v>327</v>
      </c>
      <c r="D140" s="51">
        <f t="shared" ref="D140:E140" si="34">SUM(D141:D149)</f>
        <v>2863.74</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2863.74</v>
      </c>
      <c r="E149" s="242"/>
      <c r="F149" s="52">
        <f t="shared" si="31"/>
        <v>0</v>
      </c>
    </row>
    <row r="150" spans="1:6" ht="12.75" customHeight="1" x14ac:dyDescent="0.2">
      <c r="A150" s="53">
        <v>683</v>
      </c>
      <c r="B150" s="85" t="s">
        <v>346</v>
      </c>
      <c r="C150" s="50" t="s">
        <v>347</v>
      </c>
      <c r="D150" s="242">
        <v>545854.56000000006</v>
      </c>
      <c r="E150" s="242">
        <v>588336.26</v>
      </c>
      <c r="F150" s="52">
        <f t="shared" si="31"/>
        <v>107.78260421603878</v>
      </c>
    </row>
    <row r="151" spans="1:6" ht="12.75" customHeight="1" x14ac:dyDescent="0.2">
      <c r="A151" s="53">
        <v>3</v>
      </c>
      <c r="B151" s="85" t="s">
        <v>348</v>
      </c>
      <c r="C151" s="50" t="s">
        <v>56</v>
      </c>
      <c r="D151" s="51">
        <f t="shared" ref="D151:E151" si="35">D152+D163+D196+D215+D224+D252+D263</f>
        <v>24229220.449999999</v>
      </c>
      <c r="E151" s="51">
        <f t="shared" si="35"/>
        <v>25009087.659999996</v>
      </c>
      <c r="F151" s="52">
        <f t="shared" si="31"/>
        <v>103.21870532982828</v>
      </c>
    </row>
    <row r="152" spans="1:6" ht="12.75" customHeight="1" x14ac:dyDescent="0.2">
      <c r="A152" s="53">
        <v>31</v>
      </c>
      <c r="B152" s="85" t="s">
        <v>349</v>
      </c>
      <c r="C152" s="50" t="s">
        <v>35</v>
      </c>
      <c r="D152" s="51">
        <f t="shared" ref="D152:E152" si="36">D153+D158+D159</f>
        <v>13531075.560000001</v>
      </c>
      <c r="E152" s="51">
        <f t="shared" si="36"/>
        <v>13861048.329999998</v>
      </c>
      <c r="F152" s="52">
        <f t="shared" si="31"/>
        <v>102.43862927626721</v>
      </c>
    </row>
    <row r="153" spans="1:6" ht="12.75" customHeight="1" x14ac:dyDescent="0.2">
      <c r="A153" s="53">
        <v>311</v>
      </c>
      <c r="B153" s="85" t="s">
        <v>350</v>
      </c>
      <c r="C153" s="50" t="s">
        <v>351</v>
      </c>
      <c r="D153" s="51">
        <f t="shared" ref="D153:E153" si="37">SUM(D154:D157)</f>
        <v>11252115.199999999</v>
      </c>
      <c r="E153" s="51">
        <f t="shared" si="37"/>
        <v>11431134.18</v>
      </c>
      <c r="F153" s="52">
        <f t="shared" si="31"/>
        <v>101.59098068956848</v>
      </c>
    </row>
    <row r="154" spans="1:6" ht="12.75" customHeight="1" x14ac:dyDescent="0.2">
      <c r="A154" s="53">
        <v>3111</v>
      </c>
      <c r="B154" s="85" t="s">
        <v>352</v>
      </c>
      <c r="C154" s="50" t="s">
        <v>353</v>
      </c>
      <c r="D154" s="242">
        <v>10748566.25</v>
      </c>
      <c r="E154" s="242">
        <v>11003910.17</v>
      </c>
      <c r="F154" s="52">
        <f t="shared" si="31"/>
        <v>102.37560911903019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292469.01</v>
      </c>
      <c r="E156" s="242">
        <v>266997.44</v>
      </c>
      <c r="F156" s="52">
        <f t="shared" si="31"/>
        <v>91.290848216705072</v>
      </c>
    </row>
    <row r="157" spans="1:6" ht="12.75" customHeight="1" x14ac:dyDescent="0.2">
      <c r="A157" s="53">
        <v>3114</v>
      </c>
      <c r="B157" s="85" t="s">
        <v>358</v>
      </c>
      <c r="C157" s="50" t="s">
        <v>359</v>
      </c>
      <c r="D157" s="242">
        <v>211079.94</v>
      </c>
      <c r="E157" s="242">
        <v>160226.57</v>
      </c>
      <c r="F157" s="52">
        <f t="shared" si="31"/>
        <v>75.908004332387051</v>
      </c>
    </row>
    <row r="158" spans="1:6" ht="12.75" customHeight="1" x14ac:dyDescent="0.2">
      <c r="A158" s="53">
        <v>312</v>
      </c>
      <c r="B158" s="85" t="s">
        <v>360</v>
      </c>
      <c r="C158" s="50" t="s">
        <v>361</v>
      </c>
      <c r="D158" s="242">
        <v>520072.22</v>
      </c>
      <c r="E158" s="242">
        <v>613483.93999999994</v>
      </c>
      <c r="F158" s="52">
        <f t="shared" si="31"/>
        <v>117.96129775976114</v>
      </c>
    </row>
    <row r="159" spans="1:6" ht="12.75" customHeight="1" x14ac:dyDescent="0.2">
      <c r="A159" s="53">
        <v>313</v>
      </c>
      <c r="B159" s="85" t="s">
        <v>362</v>
      </c>
      <c r="C159" s="50" t="s">
        <v>363</v>
      </c>
      <c r="D159" s="51">
        <f t="shared" ref="D159:E159" si="38">SUM(D160:D162)</f>
        <v>1758888.14</v>
      </c>
      <c r="E159" s="51">
        <f t="shared" si="38"/>
        <v>1816430.21</v>
      </c>
      <c r="F159" s="52">
        <f t="shared" si="31"/>
        <v>103.2715025300017</v>
      </c>
    </row>
    <row r="160" spans="1:6" ht="12.75" customHeight="1" x14ac:dyDescent="0.2">
      <c r="A160" s="53">
        <v>3131</v>
      </c>
      <c r="B160" s="85" t="s">
        <v>142</v>
      </c>
      <c r="C160" s="50" t="s">
        <v>364</v>
      </c>
      <c r="D160" s="242">
        <v>1060.8</v>
      </c>
      <c r="E160" s="242"/>
      <c r="F160" s="52">
        <f t="shared" si="31"/>
        <v>0</v>
      </c>
    </row>
    <row r="161" spans="1:6" ht="12.75" customHeight="1" x14ac:dyDescent="0.2">
      <c r="A161" s="53">
        <v>3132</v>
      </c>
      <c r="B161" s="85" t="s">
        <v>365</v>
      </c>
      <c r="C161" s="50" t="s">
        <v>366</v>
      </c>
      <c r="D161" s="242">
        <v>1757195.43</v>
      </c>
      <c r="E161" s="242">
        <v>1816042.01</v>
      </c>
      <c r="F161" s="52">
        <f t="shared" si="31"/>
        <v>103.34889216050374</v>
      </c>
    </row>
    <row r="162" spans="1:6" ht="12.75" customHeight="1" x14ac:dyDescent="0.2">
      <c r="A162" s="53">
        <v>3133</v>
      </c>
      <c r="B162" s="85" t="s">
        <v>367</v>
      </c>
      <c r="C162" s="50" t="s">
        <v>368</v>
      </c>
      <c r="D162" s="242">
        <v>631.91</v>
      </c>
      <c r="E162" s="242">
        <v>388.2</v>
      </c>
      <c r="F162" s="52">
        <f t="shared" si="31"/>
        <v>61.432798974537519</v>
      </c>
    </row>
    <row r="163" spans="1:6" ht="12.75" customHeight="1" x14ac:dyDescent="0.2">
      <c r="A163" s="53">
        <v>32</v>
      </c>
      <c r="B163" s="85" t="s">
        <v>369</v>
      </c>
      <c r="C163" s="50" t="s">
        <v>370</v>
      </c>
      <c r="D163" s="51">
        <f t="shared" ref="D163:E163" si="39">D164+D169+D177+D187+D188</f>
        <v>10627293.290000003</v>
      </c>
      <c r="E163" s="51">
        <f t="shared" si="39"/>
        <v>11043719.399999999</v>
      </c>
      <c r="F163" s="52">
        <f t="shared" si="31"/>
        <v>103.91845880824464</v>
      </c>
    </row>
    <row r="164" spans="1:6" ht="12.75" customHeight="1" x14ac:dyDescent="0.2">
      <c r="A164" s="53">
        <v>321</v>
      </c>
      <c r="B164" s="85" t="s">
        <v>371</v>
      </c>
      <c r="C164" s="50" t="s">
        <v>372</v>
      </c>
      <c r="D164" s="51">
        <f t="shared" ref="D164:E164" si="40">SUM(D165:D168)</f>
        <v>435957.07</v>
      </c>
      <c r="E164" s="51">
        <f t="shared" si="40"/>
        <v>398568.31</v>
      </c>
      <c r="F164" s="52">
        <f t="shared" si="31"/>
        <v>91.423751884560559</v>
      </c>
    </row>
    <row r="165" spans="1:6" ht="12.75" customHeight="1" x14ac:dyDescent="0.2">
      <c r="A165" s="53">
        <v>3211</v>
      </c>
      <c r="B165" s="85" t="s">
        <v>373</v>
      </c>
      <c r="C165" s="50" t="s">
        <v>374</v>
      </c>
      <c r="D165" s="242">
        <v>32168.34</v>
      </c>
      <c r="E165" s="242">
        <v>13115.5</v>
      </c>
      <c r="F165" s="52">
        <f t="shared" si="31"/>
        <v>40.771454168912662</v>
      </c>
    </row>
    <row r="166" spans="1:6" ht="12.75" customHeight="1" x14ac:dyDescent="0.2">
      <c r="A166" s="53">
        <v>3212</v>
      </c>
      <c r="B166" s="85" t="s">
        <v>375</v>
      </c>
      <c r="C166" s="50" t="s">
        <v>376</v>
      </c>
      <c r="D166" s="242">
        <v>372472.25</v>
      </c>
      <c r="E166" s="242">
        <v>363221.82</v>
      </c>
      <c r="F166" s="52">
        <f t="shared" si="31"/>
        <v>97.516478073198741</v>
      </c>
    </row>
    <row r="167" spans="1:6" ht="12.75" customHeight="1" x14ac:dyDescent="0.2">
      <c r="A167" s="53">
        <v>3213</v>
      </c>
      <c r="B167" s="85" t="s">
        <v>377</v>
      </c>
      <c r="C167" s="50" t="s">
        <v>378</v>
      </c>
      <c r="D167" s="242">
        <v>29065.32</v>
      </c>
      <c r="E167" s="242">
        <v>19162.8</v>
      </c>
      <c r="F167" s="52">
        <f t="shared" si="31"/>
        <v>65.930118780732499</v>
      </c>
    </row>
    <row r="168" spans="1:6" ht="12.75" customHeight="1" x14ac:dyDescent="0.2">
      <c r="A168" s="53">
        <v>3214</v>
      </c>
      <c r="B168" s="85" t="s">
        <v>379</v>
      </c>
      <c r="C168" s="50" t="s">
        <v>380</v>
      </c>
      <c r="D168" s="242">
        <v>2251.16</v>
      </c>
      <c r="E168" s="242">
        <v>3068.19</v>
      </c>
      <c r="F168" s="52">
        <f t="shared" si="31"/>
        <v>136.29373300875994</v>
      </c>
    </row>
    <row r="169" spans="1:6" ht="12.75" customHeight="1" x14ac:dyDescent="0.2">
      <c r="A169" s="53">
        <v>322</v>
      </c>
      <c r="B169" s="85" t="s">
        <v>381</v>
      </c>
      <c r="C169" s="50" t="s">
        <v>382</v>
      </c>
      <c r="D169" s="51">
        <f t="shared" ref="D169:E169" si="41">SUM(D170:D176)</f>
        <v>7849583.6700000009</v>
      </c>
      <c r="E169" s="51">
        <f t="shared" si="41"/>
        <v>8092476.3099999996</v>
      </c>
      <c r="F169" s="52">
        <f t="shared" si="31"/>
        <v>103.09433786824007</v>
      </c>
    </row>
    <row r="170" spans="1:6" ht="12.75" customHeight="1" x14ac:dyDescent="0.2">
      <c r="A170" s="53">
        <v>3221</v>
      </c>
      <c r="B170" s="85" t="s">
        <v>383</v>
      </c>
      <c r="C170" s="50" t="s">
        <v>384</v>
      </c>
      <c r="D170" s="242">
        <v>148867.78</v>
      </c>
      <c r="E170" s="242">
        <v>145092.42000000001</v>
      </c>
      <c r="F170" s="52">
        <f t="shared" si="31"/>
        <v>97.463950896560704</v>
      </c>
    </row>
    <row r="171" spans="1:6" ht="12.75" customHeight="1" x14ac:dyDescent="0.2">
      <c r="A171" s="53">
        <v>3222</v>
      </c>
      <c r="B171" s="85" t="s">
        <v>385</v>
      </c>
      <c r="C171" s="50" t="s">
        <v>386</v>
      </c>
      <c r="D171" s="242">
        <v>6714655.2599999998</v>
      </c>
      <c r="E171" s="242">
        <v>7308958.1799999997</v>
      </c>
      <c r="F171" s="52">
        <f t="shared" si="31"/>
        <v>108.85083294655995</v>
      </c>
    </row>
    <row r="172" spans="1:6" ht="12.75" customHeight="1" x14ac:dyDescent="0.2">
      <c r="A172" s="53">
        <v>3223</v>
      </c>
      <c r="B172" s="85" t="s">
        <v>387</v>
      </c>
      <c r="C172" s="50" t="s">
        <v>388</v>
      </c>
      <c r="D172" s="242">
        <v>844646.74</v>
      </c>
      <c r="E172" s="242">
        <v>535408.22</v>
      </c>
      <c r="F172" s="52">
        <f t="shared" si="31"/>
        <v>63.388419636829475</v>
      </c>
    </row>
    <row r="173" spans="1:6" ht="12.75" customHeight="1" x14ac:dyDescent="0.2">
      <c r="A173" s="53">
        <v>3224</v>
      </c>
      <c r="B173" s="85" t="s">
        <v>389</v>
      </c>
      <c r="C173" s="50" t="s">
        <v>390</v>
      </c>
      <c r="D173" s="242">
        <v>67251.399999999994</v>
      </c>
      <c r="E173" s="242">
        <v>48806.78</v>
      </c>
      <c r="F173" s="52">
        <f t="shared" si="31"/>
        <v>72.573626720038547</v>
      </c>
    </row>
    <row r="174" spans="1:6" ht="12.75" customHeight="1" x14ac:dyDescent="0.2">
      <c r="A174" s="53">
        <v>3225</v>
      </c>
      <c r="B174" s="85" t="s">
        <v>391</v>
      </c>
      <c r="C174" s="50" t="s">
        <v>392</v>
      </c>
      <c r="D174" s="242">
        <v>46337.96</v>
      </c>
      <c r="E174" s="242">
        <v>42945.5</v>
      </c>
      <c r="F174" s="52">
        <f t="shared" si="31"/>
        <v>92.678874943998409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27824.53</v>
      </c>
      <c r="E176" s="242">
        <v>11265.21</v>
      </c>
      <c r="F176" s="52">
        <f t="shared" si="31"/>
        <v>40.486613790062222</v>
      </c>
    </row>
    <row r="177" spans="1:6" ht="12.75" customHeight="1" x14ac:dyDescent="0.2">
      <c r="A177" s="53">
        <v>323</v>
      </c>
      <c r="B177" s="85" t="s">
        <v>397</v>
      </c>
      <c r="C177" s="50" t="s">
        <v>398</v>
      </c>
      <c r="D177" s="51">
        <f t="shared" ref="D177:E177" si="42">SUM(D178:D186)</f>
        <v>2131524.4299999997</v>
      </c>
      <c r="E177" s="51">
        <f t="shared" si="42"/>
        <v>2395525.3699999996</v>
      </c>
      <c r="F177" s="52">
        <f t="shared" si="31"/>
        <v>112.38554605728821</v>
      </c>
    </row>
    <row r="178" spans="1:6" ht="12.75" customHeight="1" x14ac:dyDescent="0.2">
      <c r="A178" s="53">
        <v>3231</v>
      </c>
      <c r="B178" s="85" t="s">
        <v>399</v>
      </c>
      <c r="C178" s="50" t="s">
        <v>400</v>
      </c>
      <c r="D178" s="242">
        <v>103965.93</v>
      </c>
      <c r="E178" s="242">
        <v>93301.38</v>
      </c>
      <c r="F178" s="52">
        <f t="shared" si="31"/>
        <v>89.742264605337553</v>
      </c>
    </row>
    <row r="179" spans="1:6" ht="12.75" customHeight="1" x14ac:dyDescent="0.2">
      <c r="A179" s="53">
        <v>3232</v>
      </c>
      <c r="B179" s="85" t="s">
        <v>401</v>
      </c>
      <c r="C179" s="50" t="s">
        <v>402</v>
      </c>
      <c r="D179" s="242">
        <v>644456.43999999994</v>
      </c>
      <c r="E179" s="242">
        <v>521465.28</v>
      </c>
      <c r="F179" s="52">
        <f t="shared" si="31"/>
        <v>80.915520062147266</v>
      </c>
    </row>
    <row r="180" spans="1:6" ht="12.75" customHeight="1" x14ac:dyDescent="0.2">
      <c r="A180" s="53">
        <v>3233</v>
      </c>
      <c r="B180" s="85" t="s">
        <v>403</v>
      </c>
      <c r="C180" s="50" t="s">
        <v>404</v>
      </c>
      <c r="D180" s="242">
        <v>14937.83</v>
      </c>
      <c r="E180" s="242">
        <v>5490.56</v>
      </c>
      <c r="F180" s="52">
        <f t="shared" si="31"/>
        <v>36.756075012234042</v>
      </c>
    </row>
    <row r="181" spans="1:6" ht="12.75" customHeight="1" x14ac:dyDescent="0.2">
      <c r="A181" s="53">
        <v>3234</v>
      </c>
      <c r="B181" s="85" t="s">
        <v>405</v>
      </c>
      <c r="C181" s="50" t="s">
        <v>406</v>
      </c>
      <c r="D181" s="242">
        <v>285789.49</v>
      </c>
      <c r="E181" s="242">
        <v>331473.28999999998</v>
      </c>
      <c r="F181" s="52">
        <f t="shared" si="31"/>
        <v>115.9851224759875</v>
      </c>
    </row>
    <row r="182" spans="1:6" ht="12.75" customHeight="1" x14ac:dyDescent="0.2">
      <c r="A182" s="53">
        <v>3235</v>
      </c>
      <c r="B182" s="85" t="s">
        <v>407</v>
      </c>
      <c r="C182" s="50" t="s">
        <v>408</v>
      </c>
      <c r="D182" s="242">
        <v>181175.43</v>
      </c>
      <c r="E182" s="242">
        <v>178143.75</v>
      </c>
      <c r="F182" s="52">
        <f t="shared" si="31"/>
        <v>98.326660519033965</v>
      </c>
    </row>
    <row r="183" spans="1:6" ht="12.75" customHeight="1" x14ac:dyDescent="0.2">
      <c r="A183" s="53">
        <v>3236</v>
      </c>
      <c r="B183" s="85" t="s">
        <v>409</v>
      </c>
      <c r="C183" s="50" t="s">
        <v>410</v>
      </c>
      <c r="D183" s="242">
        <v>411304.8</v>
      </c>
      <c r="E183" s="242">
        <v>576454.14</v>
      </c>
      <c r="F183" s="52">
        <f t="shared" si="31"/>
        <v>140.15254380692858</v>
      </c>
    </row>
    <row r="184" spans="1:6" ht="12.75" customHeight="1" x14ac:dyDescent="0.2">
      <c r="A184" s="53">
        <v>3237</v>
      </c>
      <c r="B184" s="85" t="s">
        <v>411</v>
      </c>
      <c r="C184" s="50" t="s">
        <v>412</v>
      </c>
      <c r="D184" s="242">
        <v>161530.20000000001</v>
      </c>
      <c r="E184" s="242">
        <v>295334.93</v>
      </c>
      <c r="F184" s="52">
        <f t="shared" si="31"/>
        <v>182.83573598002104</v>
      </c>
    </row>
    <row r="185" spans="1:6" ht="12.75" customHeight="1" x14ac:dyDescent="0.2">
      <c r="A185" s="53">
        <v>3238</v>
      </c>
      <c r="B185" s="85" t="s">
        <v>413</v>
      </c>
      <c r="C185" s="50" t="s">
        <v>414</v>
      </c>
      <c r="D185" s="242">
        <v>204983.49</v>
      </c>
      <c r="E185" s="242">
        <v>228709.91</v>
      </c>
      <c r="F185" s="52">
        <f t="shared" si="31"/>
        <v>111.57479560914882</v>
      </c>
    </row>
    <row r="186" spans="1:6" ht="12.75" customHeight="1" x14ac:dyDescent="0.2">
      <c r="A186" s="53">
        <v>3239</v>
      </c>
      <c r="B186" s="85" t="s">
        <v>415</v>
      </c>
      <c r="C186" s="50" t="s">
        <v>416</v>
      </c>
      <c r="D186" s="242">
        <v>123380.82</v>
      </c>
      <c r="E186" s="242">
        <v>165152.13</v>
      </c>
      <c r="F186" s="52">
        <f t="shared" si="31"/>
        <v>133.85559441086548</v>
      </c>
    </row>
    <row r="187" spans="1:6" ht="12.75" customHeight="1" x14ac:dyDescent="0.2">
      <c r="A187" s="53">
        <v>324</v>
      </c>
      <c r="B187" s="85" t="s">
        <v>417</v>
      </c>
      <c r="C187" s="50" t="s">
        <v>418</v>
      </c>
      <c r="D187" s="242">
        <v>2654.46</v>
      </c>
      <c r="E187" s="242"/>
      <c r="F187" s="52">
        <f t="shared" si="31"/>
        <v>0</v>
      </c>
    </row>
    <row r="188" spans="1:6" ht="12.75" customHeight="1" x14ac:dyDescent="0.2">
      <c r="A188" s="53">
        <v>329</v>
      </c>
      <c r="B188" s="85" t="s">
        <v>419</v>
      </c>
      <c r="C188" s="50" t="s">
        <v>420</v>
      </c>
      <c r="D188" s="51">
        <f t="shared" ref="D188:E188" si="43">SUM(D189:D195)</f>
        <v>207573.65999999997</v>
      </c>
      <c r="E188" s="51">
        <f t="shared" si="43"/>
        <v>157149.41</v>
      </c>
      <c r="F188" s="52">
        <f t="shared" si="31"/>
        <v>75.707780071903159</v>
      </c>
    </row>
    <row r="189" spans="1:6" ht="12.75" customHeight="1" x14ac:dyDescent="0.2">
      <c r="A189" s="53">
        <v>3291</v>
      </c>
      <c r="B189" s="232" t="s">
        <v>421</v>
      </c>
      <c r="C189" s="50" t="s">
        <v>422</v>
      </c>
      <c r="D189" s="242">
        <v>8923.25</v>
      </c>
      <c r="E189" s="242">
        <v>9603.9</v>
      </c>
      <c r="F189" s="52">
        <f t="shared" si="31"/>
        <v>107.62782618440589</v>
      </c>
    </row>
    <row r="190" spans="1:6" ht="12.75" customHeight="1" x14ac:dyDescent="0.2">
      <c r="A190" s="53">
        <v>3292</v>
      </c>
      <c r="B190" s="85" t="s">
        <v>423</v>
      </c>
      <c r="C190" s="50" t="s">
        <v>424</v>
      </c>
      <c r="D190" s="242">
        <v>61570.41</v>
      </c>
      <c r="E190" s="242">
        <v>66017.789999999994</v>
      </c>
      <c r="F190" s="52">
        <f t="shared" si="31"/>
        <v>107.22324246338459</v>
      </c>
    </row>
    <row r="191" spans="1:6" ht="12.75" customHeight="1" x14ac:dyDescent="0.2">
      <c r="A191" s="53">
        <v>3293</v>
      </c>
      <c r="B191" s="85" t="s">
        <v>425</v>
      </c>
      <c r="C191" s="50" t="s">
        <v>426</v>
      </c>
      <c r="D191" s="242">
        <v>2461.54</v>
      </c>
      <c r="E191" s="242">
        <v>818.49</v>
      </c>
      <c r="F191" s="52">
        <f t="shared" si="31"/>
        <v>33.251135468040331</v>
      </c>
    </row>
    <row r="192" spans="1:6" ht="12.75" customHeight="1" x14ac:dyDescent="0.2">
      <c r="A192" s="53">
        <v>3294</v>
      </c>
      <c r="B192" s="85" t="s">
        <v>427</v>
      </c>
      <c r="C192" s="50" t="s">
        <v>428</v>
      </c>
      <c r="D192" s="242">
        <v>5730.57</v>
      </c>
      <c r="E192" s="242">
        <v>6506.8</v>
      </c>
      <c r="F192" s="52">
        <f t="shared" si="31"/>
        <v>113.54542392816074</v>
      </c>
    </row>
    <row r="193" spans="1:6" ht="12.75" customHeight="1" x14ac:dyDescent="0.2">
      <c r="A193" s="53">
        <v>3295</v>
      </c>
      <c r="B193" s="85" t="s">
        <v>429</v>
      </c>
      <c r="C193" s="50" t="s">
        <v>430</v>
      </c>
      <c r="D193" s="242">
        <v>39624.39</v>
      </c>
      <c r="E193" s="242">
        <v>28345.05</v>
      </c>
      <c r="F193" s="52">
        <f t="shared" si="31"/>
        <v>71.534350434164409</v>
      </c>
    </row>
    <row r="194" spans="1:6" ht="12.75" customHeight="1" x14ac:dyDescent="0.2">
      <c r="A194" s="53" t="s">
        <v>431</v>
      </c>
      <c r="B194" s="85" t="s">
        <v>432</v>
      </c>
      <c r="C194" s="50" t="s">
        <v>431</v>
      </c>
      <c r="D194" s="242">
        <v>20128.77</v>
      </c>
      <c r="E194" s="242">
        <v>12133.98</v>
      </c>
      <c r="F194" s="52">
        <f t="shared" si="31"/>
        <v>60.28177578659799</v>
      </c>
    </row>
    <row r="195" spans="1:6" ht="12.75" customHeight="1" x14ac:dyDescent="0.2">
      <c r="A195" s="53">
        <v>3299</v>
      </c>
      <c r="B195" s="85" t="s">
        <v>433</v>
      </c>
      <c r="C195" s="50" t="s">
        <v>434</v>
      </c>
      <c r="D195" s="242">
        <v>69134.73</v>
      </c>
      <c r="E195" s="242">
        <v>33723.4</v>
      </c>
      <c r="F195" s="52">
        <f t="shared" si="31"/>
        <v>48.779245973767459</v>
      </c>
    </row>
    <row r="196" spans="1:6" ht="12.75" customHeight="1" x14ac:dyDescent="0.2">
      <c r="A196" s="53">
        <v>34</v>
      </c>
      <c r="B196" s="232" t="s">
        <v>435</v>
      </c>
      <c r="C196" s="50" t="s">
        <v>436</v>
      </c>
      <c r="D196" s="51">
        <f t="shared" ref="D196:E196" si="44">D197+D202+D210</f>
        <v>64420.92</v>
      </c>
      <c r="E196" s="51">
        <f t="shared" si="44"/>
        <v>79477.14</v>
      </c>
      <c r="F196" s="52">
        <f t="shared" si="31"/>
        <v>123.37163145139809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17187.080000000002</v>
      </c>
      <c r="E202" s="51">
        <f t="shared" si="46"/>
        <v>32038.720000000001</v>
      </c>
      <c r="F202" s="52">
        <f t="shared" si="31"/>
        <v>186.41165340476681</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17187.080000000002</v>
      </c>
      <c r="E205" s="242">
        <v>32038.720000000001</v>
      </c>
      <c r="F205" s="52">
        <f t="shared" si="31"/>
        <v>186.41165340476681</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47233.84</v>
      </c>
      <c r="E210" s="51">
        <f t="shared" si="47"/>
        <v>47438.42</v>
      </c>
      <c r="F210" s="52">
        <f t="shared" si="31"/>
        <v>100.43312167717045</v>
      </c>
    </row>
    <row r="211" spans="1:6" ht="12.75" customHeight="1" x14ac:dyDescent="0.2">
      <c r="A211" s="53">
        <v>3431</v>
      </c>
      <c r="B211" s="232" t="s">
        <v>465</v>
      </c>
      <c r="C211" s="50" t="s">
        <v>466</v>
      </c>
      <c r="D211" s="242">
        <v>40182.92</v>
      </c>
      <c r="E211" s="242">
        <v>42749.83</v>
      </c>
      <c r="F211" s="52">
        <f t="shared" si="31"/>
        <v>106.3880623906874</v>
      </c>
    </row>
    <row r="212" spans="1:6" ht="12.75" customHeight="1" x14ac:dyDescent="0.2">
      <c r="A212" s="53">
        <v>3432</v>
      </c>
      <c r="B212" s="85" t="s">
        <v>467</v>
      </c>
      <c r="C212" s="50" t="s">
        <v>468</v>
      </c>
      <c r="D212" s="242">
        <v>29.57</v>
      </c>
      <c r="E212" s="242"/>
      <c r="F212" s="52">
        <f t="shared" si="31"/>
        <v>0</v>
      </c>
    </row>
    <row r="213" spans="1:6" ht="12.75" customHeight="1" x14ac:dyDescent="0.2">
      <c r="A213" s="53">
        <v>3433</v>
      </c>
      <c r="B213" s="85" t="s">
        <v>469</v>
      </c>
      <c r="C213" s="50" t="s">
        <v>470</v>
      </c>
      <c r="D213" s="242">
        <v>7021.35</v>
      </c>
      <c r="E213" s="242">
        <v>4688.59</v>
      </c>
      <c r="F213" s="52">
        <f t="shared" si="31"/>
        <v>66.776189764076705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243.15</v>
      </c>
      <c r="E224" s="51">
        <f t="shared" si="51"/>
        <v>0</v>
      </c>
      <c r="F224" s="52">
        <f t="shared" ref="F224:F235" si="52">IF(D224&lt;&gt;0,IF(E224/D224&gt;=100,"&gt;&gt;100",E224/D224*100),"-")</f>
        <v>0</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243.15</v>
      </c>
      <c r="E247" s="51">
        <f t="shared" si="62"/>
        <v>0</v>
      </c>
      <c r="F247" s="52">
        <f t="shared" si="61"/>
        <v>0</v>
      </c>
    </row>
    <row r="248" spans="1:6" ht="12.75" customHeight="1" x14ac:dyDescent="0.2">
      <c r="A248" s="53" t="s">
        <v>539</v>
      </c>
      <c r="B248" s="85" t="s">
        <v>202</v>
      </c>
      <c r="C248" s="50" t="s">
        <v>539</v>
      </c>
      <c r="D248" s="242">
        <v>243.15</v>
      </c>
      <c r="E248" s="242"/>
      <c r="F248" s="52">
        <f t="shared" si="61"/>
        <v>0</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6054.81</v>
      </c>
      <c r="E252" s="51">
        <f t="shared" si="63"/>
        <v>24239.98</v>
      </c>
      <c r="F252" s="52">
        <f t="shared" ref="F252:F258" si="64">IF(D252&lt;&gt;0,IF(E252/D252&gt;=100,"&gt;&gt;100",E252/D252*100),"-")</f>
        <v>400.34253758582014</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6054.81</v>
      </c>
      <c r="E259" s="51">
        <f t="shared" si="66"/>
        <v>24239.98</v>
      </c>
      <c r="F259" s="52">
        <f t="shared" ref="F259:F262" si="67">IF(D259&lt;&gt;0,IF(E259/D259&gt;=100,"&gt;&gt;100",E259/D259*100),"-")</f>
        <v>400.34253758582014</v>
      </c>
    </row>
    <row r="260" spans="1:6" ht="12.75" customHeight="1" x14ac:dyDescent="0.2">
      <c r="A260" s="53">
        <v>3721</v>
      </c>
      <c r="B260" s="85" t="s">
        <v>559</v>
      </c>
      <c r="C260" s="50" t="s">
        <v>560</v>
      </c>
      <c r="D260" s="242">
        <v>6054.81</v>
      </c>
      <c r="E260" s="242">
        <v>24239.98</v>
      </c>
      <c r="F260" s="52">
        <f t="shared" si="67"/>
        <v>400.34253758582014</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132.72</v>
      </c>
      <c r="E263" s="51">
        <f t="shared" si="68"/>
        <v>602.80999999999995</v>
      </c>
      <c r="F263" s="52">
        <f t="shared" ref="F263:F267" si="69">IF(D263&lt;&gt;0,IF(E263/D263&gt;=100,"&gt;&gt;100",E263/D263*100),"-")</f>
        <v>454.19680530440019</v>
      </c>
    </row>
    <row r="264" spans="1:6" ht="12.75" customHeight="1" x14ac:dyDescent="0.2">
      <c r="A264" s="53">
        <v>381</v>
      </c>
      <c r="B264" s="85" t="s">
        <v>567</v>
      </c>
      <c r="C264" s="50" t="s">
        <v>568</v>
      </c>
      <c r="D264" s="51">
        <f t="shared" ref="D264:E264" si="70">SUM(D265:D267)</f>
        <v>132.72</v>
      </c>
      <c r="E264" s="51">
        <f t="shared" si="70"/>
        <v>0</v>
      </c>
      <c r="F264" s="52">
        <f t="shared" si="69"/>
        <v>0</v>
      </c>
    </row>
    <row r="265" spans="1:6" ht="12.75" customHeight="1" x14ac:dyDescent="0.2">
      <c r="A265" s="53">
        <v>3811</v>
      </c>
      <c r="B265" s="85" t="s">
        <v>569</v>
      </c>
      <c r="C265" s="50" t="s">
        <v>570</v>
      </c>
      <c r="D265" s="242">
        <v>132.72</v>
      </c>
      <c r="E265" s="242">
        <v>0</v>
      </c>
      <c r="F265" s="52">
        <f t="shared" si="69"/>
        <v>0</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602.80999999999995</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v>602.80999999999995</v>
      </c>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24229220.449999999</v>
      </c>
      <c r="E289" s="51">
        <f t="shared" si="79"/>
        <v>25009087.659999996</v>
      </c>
      <c r="F289" s="52">
        <f t="shared" si="76"/>
        <v>103.21870532982828</v>
      </c>
    </row>
    <row r="290" spans="1:6" ht="12.75" customHeight="1" x14ac:dyDescent="0.2">
      <c r="A290" s="53" t="s">
        <v>608</v>
      </c>
      <c r="B290" s="85" t="s">
        <v>619</v>
      </c>
      <c r="C290" s="50" t="s">
        <v>620</v>
      </c>
      <c r="D290" s="51">
        <f>IF(D6&gt;=D289,D6-D289,0)</f>
        <v>502294.51000000164</v>
      </c>
      <c r="E290" s="51">
        <f>IF(E6&gt;=E289,E6-E289,0)</f>
        <v>701560.69000000507</v>
      </c>
      <c r="F290" s="52">
        <f t="shared" si="76"/>
        <v>139.67118414254674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178177.92000000001</v>
      </c>
      <c r="E292" s="242">
        <v>80287.58</v>
      </c>
      <c r="F292" s="52">
        <f t="shared" si="76"/>
        <v>45.060341932378599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3141351.71</v>
      </c>
      <c r="E294" s="242">
        <v>3737925.01</v>
      </c>
      <c r="F294" s="52">
        <f t="shared" si="76"/>
        <v>118.99097442992144</v>
      </c>
    </row>
    <row r="295" spans="1:6" ht="12" x14ac:dyDescent="0.2">
      <c r="A295" s="53">
        <v>9661</v>
      </c>
      <c r="B295" s="85" t="s">
        <v>629</v>
      </c>
      <c r="C295" s="50" t="s">
        <v>630</v>
      </c>
      <c r="D295" s="242">
        <v>83744.62</v>
      </c>
      <c r="E295" s="242">
        <v>110936.95</v>
      </c>
      <c r="F295" s="52">
        <f t="shared" si="76"/>
        <v>132.4705396000364</v>
      </c>
    </row>
    <row r="296" spans="1:6" ht="12.75" customHeight="1" x14ac:dyDescent="0.2">
      <c r="A296" s="55" t="s">
        <v>631</v>
      </c>
      <c r="B296" s="233" t="s">
        <v>632</v>
      </c>
      <c r="C296" s="56" t="s">
        <v>631</v>
      </c>
      <c r="D296" s="243">
        <v>2950148.38</v>
      </c>
      <c r="E296" s="243">
        <v>3056677.26</v>
      </c>
      <c r="F296" s="57">
        <f t="shared" si="76"/>
        <v>103.61096684906403</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13399.730000000001</v>
      </c>
      <c r="E298" s="51">
        <f t="shared" si="80"/>
        <v>2612.09</v>
      </c>
      <c r="F298" s="52">
        <f t="shared" ref="F298:F418" si="81">IF(D298&lt;&gt;0,IF(E298/D298&gt;=100,"&gt;&gt;100",E298/D298*100),"-")</f>
        <v>19.493601736751412</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13399.730000000001</v>
      </c>
      <c r="E311" s="51">
        <f t="shared" si="85"/>
        <v>2612.09</v>
      </c>
      <c r="F311" s="52">
        <f t="shared" si="81"/>
        <v>19.493601736751412</v>
      </c>
    </row>
    <row r="312" spans="1:6" ht="12.75" customHeight="1" x14ac:dyDescent="0.2">
      <c r="A312" s="53">
        <v>721</v>
      </c>
      <c r="B312" s="85" t="s">
        <v>662</v>
      </c>
      <c r="C312" s="50" t="s">
        <v>663</v>
      </c>
      <c r="D312" s="51">
        <f t="shared" ref="D312:E312" si="86">SUM(D313:D316)</f>
        <v>2647.86</v>
      </c>
      <c r="E312" s="51">
        <f t="shared" si="86"/>
        <v>718.59</v>
      </c>
      <c r="F312" s="52">
        <f t="shared" si="81"/>
        <v>27.138519408125806</v>
      </c>
    </row>
    <row r="313" spans="1:6" ht="12.75" customHeight="1" x14ac:dyDescent="0.2">
      <c r="A313" s="53">
        <v>7211</v>
      </c>
      <c r="B313" s="85" t="s">
        <v>664</v>
      </c>
      <c r="C313" s="50" t="s">
        <v>665</v>
      </c>
      <c r="D313" s="242">
        <v>2647.86</v>
      </c>
      <c r="E313" s="242">
        <v>718.59</v>
      </c>
      <c r="F313" s="52">
        <f t="shared" si="81"/>
        <v>27.138519408125806</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10751.87</v>
      </c>
      <c r="E326" s="51">
        <f t="shared" si="88"/>
        <v>1893.5</v>
      </c>
      <c r="F326" s="52">
        <f t="shared" si="81"/>
        <v>17.610890012621059</v>
      </c>
    </row>
    <row r="327" spans="1:6" ht="12.75" customHeight="1" x14ac:dyDescent="0.2">
      <c r="A327" s="53">
        <v>7231</v>
      </c>
      <c r="B327" s="85" t="s">
        <v>692</v>
      </c>
      <c r="C327" s="50" t="s">
        <v>693</v>
      </c>
      <c r="D327" s="242">
        <v>10751.87</v>
      </c>
      <c r="E327" s="242">
        <v>1893.5</v>
      </c>
      <c r="F327" s="52">
        <f t="shared" si="81"/>
        <v>17.610890012621059</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620821.97000000009</v>
      </c>
      <c r="E350" s="51">
        <f t="shared" si="95"/>
        <v>1005654.4</v>
      </c>
      <c r="F350" s="52">
        <f t="shared" si="81"/>
        <v>161.98756625832681</v>
      </c>
    </row>
    <row r="351" spans="1:6" ht="12.75" customHeight="1" x14ac:dyDescent="0.2">
      <c r="A351" s="53">
        <v>41</v>
      </c>
      <c r="B351" s="85" t="s">
        <v>740</v>
      </c>
      <c r="C351" s="50" t="s">
        <v>741</v>
      </c>
      <c r="D351" s="51">
        <f t="shared" ref="D351:E351" si="96">D352+D356</f>
        <v>25051.43</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25051.43</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25051.43</v>
      </c>
      <c r="E359" s="242"/>
      <c r="F359" s="52">
        <f t="shared" si="81"/>
        <v>0</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558726.24</v>
      </c>
      <c r="E363" s="51">
        <f t="shared" si="99"/>
        <v>974725.27</v>
      </c>
      <c r="F363" s="52">
        <f t="shared" si="81"/>
        <v>174.45489404614324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391480.19000000006</v>
      </c>
      <c r="E369" s="51">
        <f t="shared" si="101"/>
        <v>842697.93</v>
      </c>
      <c r="F369" s="52">
        <f t="shared" si="81"/>
        <v>215.25940559086783</v>
      </c>
    </row>
    <row r="370" spans="1:6" ht="12.75" customHeight="1" x14ac:dyDescent="0.2">
      <c r="A370" s="53">
        <v>4221</v>
      </c>
      <c r="B370" s="85" t="s">
        <v>674</v>
      </c>
      <c r="C370" s="50" t="s">
        <v>766</v>
      </c>
      <c r="D370" s="242">
        <v>76935.570000000007</v>
      </c>
      <c r="E370" s="242">
        <v>37616.51</v>
      </c>
      <c r="F370" s="52">
        <f t="shared" si="81"/>
        <v>48.893522203059</v>
      </c>
    </row>
    <row r="371" spans="1:6" ht="12.75" customHeight="1" x14ac:dyDescent="0.2">
      <c r="A371" s="53">
        <v>4222</v>
      </c>
      <c r="B371" s="85" t="s">
        <v>767</v>
      </c>
      <c r="C371" s="50" t="s">
        <v>768</v>
      </c>
      <c r="D371" s="242">
        <v>2559.96</v>
      </c>
      <c r="E371" s="242">
        <v>4581.43</v>
      </c>
      <c r="F371" s="52">
        <f t="shared" si="81"/>
        <v>178.96490570165159</v>
      </c>
    </row>
    <row r="372" spans="1:6" ht="12.75" customHeight="1" x14ac:dyDescent="0.2">
      <c r="A372" s="53">
        <v>4223</v>
      </c>
      <c r="B372" s="85" t="s">
        <v>678</v>
      </c>
      <c r="C372" s="50" t="s">
        <v>769</v>
      </c>
      <c r="D372" s="242">
        <v>16934.79</v>
      </c>
      <c r="E372" s="242">
        <v>7241.8</v>
      </c>
      <c r="F372" s="52">
        <f t="shared" si="81"/>
        <v>42.762856817238358</v>
      </c>
    </row>
    <row r="373" spans="1:6" ht="12.75" customHeight="1" x14ac:dyDescent="0.2">
      <c r="A373" s="53">
        <v>4224</v>
      </c>
      <c r="B373" s="85" t="s">
        <v>680</v>
      </c>
      <c r="C373" s="50" t="s">
        <v>770</v>
      </c>
      <c r="D373" s="242">
        <v>287760.59000000003</v>
      </c>
      <c r="E373" s="242">
        <v>783220.81</v>
      </c>
      <c r="F373" s="52">
        <f t="shared" si="81"/>
        <v>272.17792749173884</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7289.28</v>
      </c>
      <c r="E376" s="242">
        <v>10037.379999999999</v>
      </c>
      <c r="F376" s="52">
        <f t="shared" si="81"/>
        <v>137.70056850608015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155656.85999999999</v>
      </c>
      <c r="E378" s="51">
        <f t="shared" si="102"/>
        <v>132027.34</v>
      </c>
      <c r="F378" s="52">
        <f t="shared" si="81"/>
        <v>84.819480490612492</v>
      </c>
    </row>
    <row r="379" spans="1:6" ht="12.75" customHeight="1" x14ac:dyDescent="0.2">
      <c r="A379" s="53">
        <v>4231</v>
      </c>
      <c r="B379" s="85" t="s">
        <v>692</v>
      </c>
      <c r="C379" s="50" t="s">
        <v>777</v>
      </c>
      <c r="D379" s="242">
        <v>155656.85999999999</v>
      </c>
      <c r="E379" s="242">
        <v>132027.34</v>
      </c>
      <c r="F379" s="52">
        <f t="shared" si="81"/>
        <v>84.819480490612492</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11589.19</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11589.19</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37044.300000000003</v>
      </c>
      <c r="E402" s="51">
        <f t="shared" si="109"/>
        <v>30929.13</v>
      </c>
      <c r="F402" s="52">
        <f t="shared" si="81"/>
        <v>83.492278164251985</v>
      </c>
    </row>
    <row r="403" spans="1:6" ht="12.75" customHeight="1" x14ac:dyDescent="0.2">
      <c r="A403" s="53">
        <v>451</v>
      </c>
      <c r="B403" s="85" t="s">
        <v>811</v>
      </c>
      <c r="C403" s="50" t="s">
        <v>812</v>
      </c>
      <c r="D403" s="242">
        <v>29565.57</v>
      </c>
      <c r="E403" s="242"/>
      <c r="F403" s="52">
        <f t="shared" si="81"/>
        <v>0</v>
      </c>
    </row>
    <row r="404" spans="1:6" ht="12.75" customHeight="1" x14ac:dyDescent="0.2">
      <c r="A404" s="53">
        <v>452</v>
      </c>
      <c r="B404" s="85" t="s">
        <v>813</v>
      </c>
      <c r="C404" s="50" t="s">
        <v>814</v>
      </c>
      <c r="D404" s="242">
        <v>7478.73</v>
      </c>
      <c r="E404" s="242">
        <v>30929.13</v>
      </c>
      <c r="F404" s="52">
        <f t="shared" si="81"/>
        <v>413.56125973260174</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607422.24000000011</v>
      </c>
      <c r="E408" s="51">
        <f t="shared" si="111"/>
        <v>1003042.31</v>
      </c>
      <c r="F408" s="52">
        <f t="shared" si="81"/>
        <v>165.13098203318995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1588918.58</v>
      </c>
      <c r="E410" s="242">
        <v>1542135.54</v>
      </c>
      <c r="F410" s="52">
        <f t="shared" si="81"/>
        <v>97.055667887022878</v>
      </c>
    </row>
    <row r="411" spans="1:6" ht="12.75" customHeight="1" x14ac:dyDescent="0.2">
      <c r="A411" s="53">
        <v>97</v>
      </c>
      <c r="B411" s="85" t="s">
        <v>827</v>
      </c>
      <c r="C411" s="50" t="s">
        <v>828</v>
      </c>
      <c r="D411" s="242">
        <v>10099.52</v>
      </c>
      <c r="E411" s="242">
        <v>9380.93</v>
      </c>
      <c r="F411" s="52">
        <f t="shared" si="81"/>
        <v>92.884909381832003</v>
      </c>
    </row>
    <row r="412" spans="1:6" ht="12.75" customHeight="1" x14ac:dyDescent="0.2">
      <c r="A412" s="53" t="s">
        <v>608</v>
      </c>
      <c r="B412" s="85" t="s">
        <v>829</v>
      </c>
      <c r="C412" s="50" t="s">
        <v>830</v>
      </c>
      <c r="D412" s="51">
        <f>D6+D298</f>
        <v>24744914.690000001</v>
      </c>
      <c r="E412" s="51">
        <f>E6+E298</f>
        <v>25713260.440000001</v>
      </c>
      <c r="F412" s="52">
        <f t="shared" si="81"/>
        <v>103.91331213758977</v>
      </c>
    </row>
    <row r="413" spans="1:6" ht="12.75" customHeight="1" x14ac:dyDescent="0.2">
      <c r="A413" s="53" t="s">
        <v>608</v>
      </c>
      <c r="B413" s="85" t="s">
        <v>831</v>
      </c>
      <c r="C413" s="50" t="s">
        <v>832</v>
      </c>
      <c r="D413" s="51">
        <f t="shared" ref="D413:E413" si="112">D289+D350</f>
        <v>24850042.419999998</v>
      </c>
      <c r="E413" s="51">
        <f t="shared" si="112"/>
        <v>26014742.059999995</v>
      </c>
      <c r="F413" s="52">
        <f t="shared" si="81"/>
        <v>104.68691207972594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105127.72999999672</v>
      </c>
      <c r="E415" s="51">
        <f t="shared" si="114"/>
        <v>301481.61999999359</v>
      </c>
      <c r="F415" s="52">
        <f t="shared" si="81"/>
        <v>286.77649560206714</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1410740.6600000001</v>
      </c>
      <c r="E417" s="51">
        <f t="shared" si="116"/>
        <v>1461847.96</v>
      </c>
      <c r="F417" s="52">
        <f t="shared" si="81"/>
        <v>103.62272821994085</v>
      </c>
    </row>
    <row r="418" spans="1:6" ht="12.75" customHeight="1" x14ac:dyDescent="0.2">
      <c r="A418" s="55" t="s">
        <v>842</v>
      </c>
      <c r="B418" s="233" t="s">
        <v>843</v>
      </c>
      <c r="C418" s="56" t="s">
        <v>844</v>
      </c>
      <c r="D418" s="62">
        <f t="shared" ref="D418:E418" si="117">D294+D411</f>
        <v>3151451.23</v>
      </c>
      <c r="E418" s="62">
        <f t="shared" si="117"/>
        <v>3747305.94</v>
      </c>
      <c r="F418" s="57">
        <f t="shared" si="81"/>
        <v>118.90731179108236</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72021.990000000005</v>
      </c>
      <c r="E528" s="51">
        <f t="shared" si="148"/>
        <v>160180.54999999999</v>
      </c>
      <c r="F528" s="52">
        <f t="shared" si="119"/>
        <v>222.40505989906691</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72021.990000000005</v>
      </c>
      <c r="E593" s="51">
        <f t="shared" si="167"/>
        <v>160180.54999999999</v>
      </c>
      <c r="F593" s="52">
        <f t="shared" si="119"/>
        <v>222.40505989906691</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72021.990000000005</v>
      </c>
      <c r="E605" s="51">
        <f t="shared" si="171"/>
        <v>160180.54999999999</v>
      </c>
      <c r="F605" s="52">
        <f t="shared" si="119"/>
        <v>222.40505989906691</v>
      </c>
    </row>
    <row r="606" spans="1:6" ht="22.8" x14ac:dyDescent="0.2">
      <c r="A606" s="53">
        <v>5443</v>
      </c>
      <c r="B606" s="85" t="s">
        <v>1209</v>
      </c>
      <c r="C606" s="50" t="s">
        <v>1210</v>
      </c>
      <c r="D606" s="242">
        <v>72021.990000000005</v>
      </c>
      <c r="E606" s="242">
        <v>160180.54999999999</v>
      </c>
      <c r="F606" s="52">
        <f t="shared" si="119"/>
        <v>222.40505989906691</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72021.990000000005</v>
      </c>
      <c r="E636" s="51">
        <f t="shared" si="179"/>
        <v>160180.54999999999</v>
      </c>
      <c r="F636" s="52">
        <f t="shared" si="119"/>
        <v>222.40505989906691</v>
      </c>
    </row>
    <row r="637" spans="1:6" ht="12.75" customHeight="1" x14ac:dyDescent="0.2">
      <c r="A637" s="53">
        <v>92213</v>
      </c>
      <c r="B637" s="85" t="s">
        <v>1271</v>
      </c>
      <c r="C637" s="50" t="s">
        <v>1272</v>
      </c>
      <c r="D637" s="242">
        <v>1269404.8600000001</v>
      </c>
      <c r="E637" s="242">
        <v>1143362.45</v>
      </c>
      <c r="F637" s="52">
        <f t="shared" si="119"/>
        <v>90.070747799090654</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24744914.690000001</v>
      </c>
      <c r="E639" s="51">
        <f t="shared" si="180"/>
        <v>25713260.440000001</v>
      </c>
      <c r="F639" s="52">
        <f t="shared" si="119"/>
        <v>103.91331213758977</v>
      </c>
    </row>
    <row r="640" spans="1:6" ht="12.75" customHeight="1" x14ac:dyDescent="0.2">
      <c r="A640" s="53" t="s">
        <v>608</v>
      </c>
      <c r="B640" s="85" t="s">
        <v>1277</v>
      </c>
      <c r="C640" s="50" t="s">
        <v>1278</v>
      </c>
      <c r="D640" s="51">
        <f t="shared" ref="D640:E640" si="181">D413+D528</f>
        <v>24922064.409999996</v>
      </c>
      <c r="E640" s="51">
        <f t="shared" si="181"/>
        <v>26174922.609999996</v>
      </c>
      <c r="F640" s="52">
        <f t="shared" si="119"/>
        <v>105.02710441393968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177149.71999999508</v>
      </c>
      <c r="E642" s="51">
        <f t="shared" si="183"/>
        <v>461662.16999999434</v>
      </c>
      <c r="F642" s="52">
        <f t="shared" si="119"/>
        <v>260.60564476196021</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141335.80000000005</v>
      </c>
      <c r="E644" s="51">
        <f t="shared" si="185"/>
        <v>318485.51</v>
      </c>
      <c r="F644" s="52">
        <f t="shared" si="119"/>
        <v>225.33958841284365</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318485.51999999513</v>
      </c>
      <c r="E646" s="51">
        <f t="shared" si="187"/>
        <v>780147.67999999435</v>
      </c>
      <c r="F646" s="52">
        <f t="shared" si="119"/>
        <v>244.95546296736075</v>
      </c>
    </row>
    <row r="647" spans="1:6" ht="22.8" x14ac:dyDescent="0.2">
      <c r="A647" s="55" t="s">
        <v>1291</v>
      </c>
      <c r="B647" s="233" t="s">
        <v>1292</v>
      </c>
      <c r="C647" s="56" t="s">
        <v>1291</v>
      </c>
      <c r="D647" s="243">
        <v>188.05</v>
      </c>
      <c r="E647" s="243"/>
      <c r="F647" s="57">
        <f t="shared" si="119"/>
        <v>0</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1816713.28</v>
      </c>
      <c r="E649" s="242">
        <v>1213150.6399999999</v>
      </c>
      <c r="F649" s="52">
        <f t="shared" ref="F649:F724" si="188">IF(D649&lt;&gt;0,IF(E649/D649&gt;=100,"&gt;&gt;100",E649/D649*100),"-")</f>
        <v>66.77722089420736</v>
      </c>
    </row>
    <row r="650" spans="1:6" ht="12.75" customHeight="1" x14ac:dyDescent="0.2">
      <c r="A650" s="53" t="s">
        <v>1296</v>
      </c>
      <c r="B650" s="85" t="s">
        <v>1297</v>
      </c>
      <c r="C650" s="50" t="s">
        <v>1296</v>
      </c>
      <c r="D650" s="242">
        <v>6276559.2800000003</v>
      </c>
      <c r="E650" s="242">
        <v>7580026.1299999999</v>
      </c>
      <c r="F650" s="52">
        <f t="shared" si="188"/>
        <v>120.76721961590395</v>
      </c>
    </row>
    <row r="651" spans="1:6" ht="12.75" customHeight="1" x14ac:dyDescent="0.2">
      <c r="A651" s="53" t="s">
        <v>1298</v>
      </c>
      <c r="B651" s="85" t="s">
        <v>1299</v>
      </c>
      <c r="C651" s="50" t="s">
        <v>1298</v>
      </c>
      <c r="D651" s="242">
        <v>6679649.4900000002</v>
      </c>
      <c r="E651" s="242">
        <v>7666279.3600000003</v>
      </c>
      <c r="F651" s="52">
        <f t="shared" si="188"/>
        <v>114.77068327428061</v>
      </c>
    </row>
    <row r="652" spans="1:6" ht="22.8" x14ac:dyDescent="0.2">
      <c r="A652" s="53">
        <v>11</v>
      </c>
      <c r="B652" s="85" t="s">
        <v>1300</v>
      </c>
      <c r="C652" s="50" t="s">
        <v>1301</v>
      </c>
      <c r="D652" s="51">
        <f t="shared" ref="D652:E652" si="189">+D649+D650-D651</f>
        <v>1413623.0700000003</v>
      </c>
      <c r="E652" s="51">
        <f t="shared" si="189"/>
        <v>1126897.4099999992</v>
      </c>
      <c r="F652" s="52">
        <f t="shared" si="188"/>
        <v>79.716965145454154</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646</v>
      </c>
      <c r="E654" s="262">
        <v>570</v>
      </c>
      <c r="F654" s="52">
        <f t="shared" si="188"/>
        <v>88.235294117647058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598</v>
      </c>
      <c r="E656" s="262">
        <v>521</v>
      </c>
      <c r="F656" s="52">
        <f t="shared" si="188"/>
        <v>87.123745819397996</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281077.81</v>
      </c>
      <c r="E669" s="242">
        <v>292682.71000000002</v>
      </c>
      <c r="F669" s="52">
        <f t="shared" si="188"/>
        <v>104.12871439406761</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144376.84</v>
      </c>
      <c r="E675" s="242">
        <v>97601.06</v>
      </c>
      <c r="F675" s="52">
        <f t="shared" si="188"/>
        <v>67.6016042462212</v>
      </c>
    </row>
    <row r="676" spans="1:6" ht="22.8" x14ac:dyDescent="0.2">
      <c r="A676" s="53">
        <v>63613</v>
      </c>
      <c r="B676" s="232" t="s">
        <v>1349</v>
      </c>
      <c r="C676" s="50" t="s">
        <v>1350</v>
      </c>
      <c r="D676" s="242">
        <v>31309.46</v>
      </c>
      <c r="E676" s="242">
        <v>89596.39</v>
      </c>
      <c r="F676" s="52">
        <f t="shared" si="188"/>
        <v>286.16395811361809</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63266.57</v>
      </c>
      <c r="E678" s="242">
        <v>30437.65</v>
      </c>
      <c r="F678" s="52">
        <f t="shared" si="188"/>
        <v>48.110163076645378</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135896.66</v>
      </c>
      <c r="E697" s="242">
        <v>76237.25</v>
      </c>
      <c r="F697" s="52">
        <f t="shared" si="188"/>
        <v>56.099428786550007</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20343.599999999999</v>
      </c>
      <c r="E710" s="242">
        <v>19309.72</v>
      </c>
      <c r="F710" s="52">
        <f t="shared" si="188"/>
        <v>94.917910301028343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35244.46</v>
      </c>
      <c r="E712" s="242">
        <v>55430.02</v>
      </c>
      <c r="F712" s="52">
        <f t="shared" si="188"/>
        <v>157.27300120359342</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31409.040000000001</v>
      </c>
      <c r="E716" s="242">
        <v>22770.83</v>
      </c>
      <c r="F716" s="52">
        <f t="shared" si="188"/>
        <v>72.497694931140842</v>
      </c>
    </row>
    <row r="717" spans="1:6" ht="12.75" customHeight="1" x14ac:dyDescent="0.2">
      <c r="A717" s="53">
        <v>31215</v>
      </c>
      <c r="B717" s="85" t="s">
        <v>1413</v>
      </c>
      <c r="C717" s="50" t="s">
        <v>1414</v>
      </c>
      <c r="D717" s="242">
        <v>36115.230000000003</v>
      </c>
      <c r="E717" s="242">
        <v>36671.769999999997</v>
      </c>
      <c r="F717" s="52">
        <f t="shared" si="188"/>
        <v>101.54101192211704</v>
      </c>
    </row>
    <row r="718" spans="1:6" ht="12.75" customHeight="1" x14ac:dyDescent="0.2">
      <c r="A718" s="53">
        <v>32121</v>
      </c>
      <c r="B718" s="85" t="s">
        <v>1415</v>
      </c>
      <c r="C718" s="50" t="s">
        <v>1416</v>
      </c>
      <c r="D718" s="242">
        <v>372239.99</v>
      </c>
      <c r="E718" s="242">
        <v>363221.82</v>
      </c>
      <c r="F718" s="52">
        <f t="shared" si="188"/>
        <v>97.577323704527288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2065.83</v>
      </c>
      <c r="E720" s="242">
        <v>1064.29</v>
      </c>
      <c r="F720" s="52">
        <f t="shared" si="188"/>
        <v>51.518760014134756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63742.02</v>
      </c>
      <c r="E722" s="242">
        <v>86101.759999999995</v>
      </c>
      <c r="F722" s="52">
        <f t="shared" si="188"/>
        <v>135.07849296272693</v>
      </c>
    </row>
    <row r="723" spans="1:6" ht="12.75" customHeight="1" x14ac:dyDescent="0.2">
      <c r="A723" s="53" t="s">
        <v>1425</v>
      </c>
      <c r="B723" s="85" t="s">
        <v>1426</v>
      </c>
      <c r="C723" s="50" t="s">
        <v>1425</v>
      </c>
      <c r="D723" s="242">
        <v>48151.82</v>
      </c>
      <c r="E723" s="242">
        <v>103824.91</v>
      </c>
      <c r="F723" s="52">
        <f t="shared" si="188"/>
        <v>215.61990803255205</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8923.25</v>
      </c>
      <c r="E725" s="242">
        <v>9603.9</v>
      </c>
      <c r="F725" s="52">
        <f t="shared" ref="F725:F979" si="190">IF(D725&lt;&gt;0,IF(E725/D725&gt;=100,"&gt;&gt;100",E725/D725*100),"-")</f>
        <v>107.62782618440589</v>
      </c>
    </row>
    <row r="726" spans="1:6" ht="12.75" customHeight="1" x14ac:dyDescent="0.2">
      <c r="A726" s="53" t="s">
        <v>1431</v>
      </c>
      <c r="B726" s="85" t="s">
        <v>1432</v>
      </c>
      <c r="C726" s="50" t="s">
        <v>1431</v>
      </c>
      <c r="D726" s="242">
        <v>12865.83</v>
      </c>
      <c r="E726" s="242">
        <v>19694.41</v>
      </c>
      <c r="F726" s="52">
        <f t="shared" si="190"/>
        <v>153.0753165555584</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17187.080000000002</v>
      </c>
      <c r="E742" s="242">
        <v>32038.720000000001</v>
      </c>
      <c r="F742" s="52">
        <f t="shared" si="190"/>
        <v>186.41165340476681</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6054.81</v>
      </c>
      <c r="E819" s="242">
        <v>24239.98</v>
      </c>
      <c r="F819" s="52">
        <f t="shared" si="190"/>
        <v>400.34253758582014</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72021.990000000005</v>
      </c>
      <c r="E954" s="242">
        <v>160180.54999999999</v>
      </c>
      <c r="F954" s="52">
        <f t="shared" si="190"/>
        <v>222.40505989906691</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87" workbookViewId="0">
      <selection activeCell="E253" sqref="E25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15598127.33</v>
      </c>
      <c r="E6" s="229">
        <f t="shared" si="0"/>
        <v>15839680.59</v>
      </c>
      <c r="F6" s="230">
        <f t="shared" ref="F6:F260" si="1">IF(D6&gt;0,IF(E6/D6&gt;=100,"&gt;&gt;100",E6/D6*100),"-")</f>
        <v>101.54860423235179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10640525.859999999</v>
      </c>
      <c r="E7" s="104">
        <f t="shared" si="2"/>
        <v>10680844.09</v>
      </c>
      <c r="F7" s="93">
        <f t="shared" si="1"/>
        <v>100.37891200614027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1525181.07</v>
      </c>
      <c r="E8" s="104">
        <f>E9+E10-E11</f>
        <v>1544985.49</v>
      </c>
      <c r="F8" s="93">
        <f t="shared" si="1"/>
        <v>101.29849631558827</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1038781.69</v>
      </c>
      <c r="E9" s="247">
        <v>1038781.69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506795.35</v>
      </c>
      <c r="E10" s="247">
        <v>531846.77</v>
      </c>
      <c r="F10" s="93">
        <f t="shared" si="1"/>
        <v>104.94310375973261</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20395.97</v>
      </c>
      <c r="E11" s="247">
        <v>25642.97</v>
      </c>
      <c r="F11" s="93">
        <f t="shared" si="1"/>
        <v>125.72567031624385</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8323812.8499999996</v>
      </c>
      <c r="E12" s="104">
        <f t="shared" si="3"/>
        <v>8233261.9500000002</v>
      </c>
      <c r="F12" s="93">
        <f t="shared" si="1"/>
        <v>98.912146372920915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6333401.2999999989</v>
      </c>
      <c r="E13" s="104">
        <f t="shared" si="4"/>
        <v>6192385.6999999993</v>
      </c>
      <c r="F13" s="93">
        <f t="shared" si="1"/>
        <v>97.773461789007442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31080.29</v>
      </c>
      <c r="E14" s="247">
        <v>31080.29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14743466.41</v>
      </c>
      <c r="E15" s="247">
        <v>14791587.619999999</v>
      </c>
      <c r="F15" s="93">
        <f t="shared" si="1"/>
        <v>100.32639006772084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185142.31</v>
      </c>
      <c r="E16" s="247">
        <v>185142.31</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663621.44999999995</v>
      </c>
      <c r="E17" s="247">
        <v>638325</v>
      </c>
      <c r="F17" s="93">
        <f t="shared" si="1"/>
        <v>96.188120501529909</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9289909.1600000001</v>
      </c>
      <c r="E18" s="247">
        <v>9453749.5199999996</v>
      </c>
      <c r="F18" s="93">
        <f t="shared" si="1"/>
        <v>101.76363791268761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1530802.0200000005</v>
      </c>
      <c r="E19" s="104">
        <f t="shared" si="5"/>
        <v>1863271.2800000003</v>
      </c>
      <c r="F19" s="93">
        <f t="shared" si="1"/>
        <v>121.71863217165075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1361229.68</v>
      </c>
      <c r="E20" s="247">
        <v>1346517.03</v>
      </c>
      <c r="F20" s="93">
        <f t="shared" si="1"/>
        <v>98.919164765787357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137658.67000000001</v>
      </c>
      <c r="E21" s="247">
        <v>139031.49</v>
      </c>
      <c r="F21" s="93">
        <f t="shared" si="1"/>
        <v>100.99726373936345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937391.32</v>
      </c>
      <c r="E22" s="247">
        <v>934745.51</v>
      </c>
      <c r="F22" s="93">
        <f t="shared" si="1"/>
        <v>99.71774754645692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5540320.1900000004</v>
      </c>
      <c r="E23" s="247">
        <v>5993404.96</v>
      </c>
      <c r="F23" s="93">
        <f t="shared" si="1"/>
        <v>108.17795279806744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85026.23</v>
      </c>
      <c r="E24" s="247">
        <v>84190.21</v>
      </c>
      <c r="F24" s="93">
        <f t="shared" si="1"/>
        <v>99.01675047805837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364.99</v>
      </c>
      <c r="E25" s="247">
        <v>364.99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216335.89</v>
      </c>
      <c r="E26" s="247">
        <v>220340.12</v>
      </c>
      <c r="F26" s="93">
        <f t="shared" si="1"/>
        <v>101.85093190038879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6747524.9500000002</v>
      </c>
      <c r="E28" s="247">
        <v>6855323.0300000003</v>
      </c>
      <c r="F28" s="93">
        <f t="shared" si="1"/>
        <v>101.59759438903595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423278.84000000008</v>
      </c>
      <c r="E29" s="104">
        <f t="shared" si="6"/>
        <v>155549.40000000002</v>
      </c>
      <c r="F29" s="93">
        <f t="shared" si="1"/>
        <v>36.748683208449542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2412742.85</v>
      </c>
      <c r="E30" s="247">
        <v>910849.76</v>
      </c>
      <c r="F30" s="93">
        <f t="shared" si="1"/>
        <v>37.751630265944002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1989464.01</v>
      </c>
      <c r="E34" s="247">
        <v>755300.36</v>
      </c>
      <c r="F34" s="93">
        <f t="shared" si="1"/>
        <v>37.96501752248335</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4817.92</v>
      </c>
      <c r="E36" s="247">
        <v>4817.92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4817.92</v>
      </c>
      <c r="E40" s="247">
        <v>4817.92</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36330.69</v>
      </c>
      <c r="E45" s="104">
        <f t="shared" si="9"/>
        <v>22055.570000000007</v>
      </c>
      <c r="F45" s="93">
        <f t="shared" si="1"/>
        <v>60.707820302889935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171052.01</v>
      </c>
      <c r="E47" s="247">
        <v>171052.01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134721.32</v>
      </c>
      <c r="E50" s="247">
        <v>148996.44</v>
      </c>
      <c r="F50" s="93">
        <f t="shared" si="1"/>
        <v>110.59603632149684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561659.18000000005</v>
      </c>
      <c r="E54" s="247">
        <v>515852.75</v>
      </c>
      <c r="F54" s="93">
        <f t="shared" si="1"/>
        <v>91.844443813773324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561659.18000000005</v>
      </c>
      <c r="E55" s="247">
        <v>515852.75</v>
      </c>
      <c r="F55" s="93">
        <f t="shared" si="1"/>
        <v>91.844443813773324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791531.94</v>
      </c>
      <c r="E63" s="104">
        <f t="shared" si="12"/>
        <v>902596.65</v>
      </c>
      <c r="F63" s="93">
        <f t="shared" si="1"/>
        <v>114.03161444123154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243337.3</v>
      </c>
      <c r="E64" s="247">
        <v>251650.79</v>
      </c>
      <c r="F64" s="93">
        <f t="shared" si="1"/>
        <v>103.41644704695912</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548194.64</v>
      </c>
      <c r="E67" s="247">
        <v>650945.86</v>
      </c>
      <c r="F67" s="93">
        <f t="shared" si="1"/>
        <v>118.74356524171779</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4957601.4700000007</v>
      </c>
      <c r="E68" s="104">
        <f t="shared" si="13"/>
        <v>5158836.5</v>
      </c>
      <c r="F68" s="93">
        <f t="shared" si="1"/>
        <v>104.05912075058343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1413623.0699999998</v>
      </c>
      <c r="E69" s="104">
        <f t="shared" si="14"/>
        <v>1126897.4099999999</v>
      </c>
      <c r="F69" s="93">
        <f t="shared" si="1"/>
        <v>79.716965145454239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1394129.67</v>
      </c>
      <c r="E70" s="104">
        <f t="shared" si="15"/>
        <v>1118667.99</v>
      </c>
      <c r="F70" s="93">
        <f t="shared" si="1"/>
        <v>80.241315716349405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1394129.67</v>
      </c>
      <c r="E72" s="247">
        <v>1118667.99</v>
      </c>
      <c r="F72" s="93">
        <f t="shared" si="1"/>
        <v>80.241315716349405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9868.5</v>
      </c>
      <c r="E75" s="247"/>
      <c r="F75" s="93">
        <f t="shared" si="1"/>
        <v>0</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9624.9</v>
      </c>
      <c r="E76" s="247">
        <v>8229.42</v>
      </c>
      <c r="F76" s="93">
        <f t="shared" si="1"/>
        <v>85.50135585824269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194300.01</v>
      </c>
      <c r="E78" s="104">
        <f>E79+SUM(E82:E84)-E85+E86</f>
        <v>85771.88</v>
      </c>
      <c r="F78" s="93">
        <f t="shared" si="1"/>
        <v>44.144043018834637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132722.81</v>
      </c>
      <c r="E79" s="104">
        <f t="shared" si="16"/>
        <v>0</v>
      </c>
      <c r="F79" s="93">
        <f t="shared" si="1"/>
        <v>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132722.81</v>
      </c>
      <c r="E80" s="247"/>
      <c r="F80" s="93">
        <f t="shared" si="1"/>
        <v>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427.99</v>
      </c>
      <c r="E83" s="247">
        <v>427.99</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1249.1400000000001</v>
      </c>
      <c r="E84" s="247">
        <v>2752.9</v>
      </c>
      <c r="F84" s="93">
        <f t="shared" si="1"/>
        <v>220.38362393326608</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59900.07</v>
      </c>
      <c r="E86" s="247">
        <v>82590.990000000005</v>
      </c>
      <c r="F86" s="93">
        <f t="shared" si="1"/>
        <v>137.88129129064458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27757.81</v>
      </c>
      <c r="E118" s="104">
        <f t="shared" si="20"/>
        <v>27757.82</v>
      </c>
      <c r="F118" s="93">
        <f t="shared" si="1"/>
        <v>100.00003602589685</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27757.81</v>
      </c>
      <c r="E119" s="104">
        <f t="shared" si="21"/>
        <v>27757.82</v>
      </c>
      <c r="F119" s="93">
        <f t="shared" si="1"/>
        <v>100.00003602589685</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27757.81</v>
      </c>
      <c r="E123" s="247">
        <v>27757.82</v>
      </c>
      <c r="F123" s="93">
        <f t="shared" si="1"/>
        <v>100.00003602589685</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73555.88</v>
      </c>
      <c r="E134" s="104">
        <f t="shared" si="23"/>
        <v>67734.8</v>
      </c>
      <c r="F134" s="93">
        <f t="shared" si="1"/>
        <v>92.086179921985845</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73555.88</v>
      </c>
      <c r="E135" s="104">
        <f t="shared" si="24"/>
        <v>67734.8</v>
      </c>
      <c r="F135" s="93">
        <f t="shared" si="1"/>
        <v>92.086179921985845</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73555.88</v>
      </c>
      <c r="E138" s="247">
        <v>67734.8</v>
      </c>
      <c r="F138" s="93">
        <f t="shared" si="1"/>
        <v>92.086179921985845</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3229746.2500000005</v>
      </c>
      <c r="E146" s="104">
        <f t="shared" si="26"/>
        <v>3834021.08</v>
      </c>
      <c r="F146" s="93">
        <f t="shared" si="1"/>
        <v>118.70966890974792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23988.31</v>
      </c>
      <c r="E149" s="104">
        <f t="shared" si="27"/>
        <v>458032.44</v>
      </c>
      <c r="F149" s="93">
        <f t="shared" si="1"/>
        <v>1909.3985362036758</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23138.880000000001</v>
      </c>
      <c r="E151" s="247">
        <v>457855.9</v>
      </c>
      <c r="F151" s="93">
        <f t="shared" si="1"/>
        <v>1978.7297397281111</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849.43</v>
      </c>
      <c r="E155" s="247">
        <v>176.54</v>
      </c>
      <c r="F155" s="93">
        <f t="shared" si="1"/>
        <v>20.783348833923927</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64.45</v>
      </c>
      <c r="E158" s="247">
        <v>64.45</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83836.25</v>
      </c>
      <c r="E159" s="247">
        <v>112058.32</v>
      </c>
      <c r="F159" s="93">
        <f t="shared" si="1"/>
        <v>133.66332582862427</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127220.23</v>
      </c>
      <c r="E160" s="247">
        <v>157599.37</v>
      </c>
      <c r="F160" s="93">
        <f t="shared" si="1"/>
        <v>123.87917393326518</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3020722.91</v>
      </c>
      <c r="E161" s="247">
        <v>3131274.8</v>
      </c>
      <c r="F161" s="93">
        <f t="shared" si="1"/>
        <v>103.65978255185277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26085.9</v>
      </c>
      <c r="E163" s="247">
        <v>25008.3</v>
      </c>
      <c r="F163" s="93">
        <f t="shared" si="1"/>
        <v>95.869032695824174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18430.400000000001</v>
      </c>
      <c r="E164" s="104">
        <f t="shared" si="28"/>
        <v>16653.509999999998</v>
      </c>
      <c r="F164" s="93">
        <f t="shared" si="1"/>
        <v>90.358917874815504</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18430.400000000001</v>
      </c>
      <c r="E166" s="247">
        <v>16653.509999999998</v>
      </c>
      <c r="F166" s="93">
        <f t="shared" si="1"/>
        <v>90.358917874815504</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188.05</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188.05</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15598127.330000002</v>
      </c>
      <c r="E175" s="104">
        <f t="shared" si="30"/>
        <v>15839680.59</v>
      </c>
      <c r="F175" s="93">
        <f t="shared" si="1"/>
        <v>101.54860423235176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3417487.3099999996</v>
      </c>
      <c r="E176" s="104">
        <f t="shared" si="31"/>
        <v>3441234.37</v>
      </c>
      <c r="F176" s="93">
        <f t="shared" si="1"/>
        <v>100.69486900303957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2101060.88</v>
      </c>
      <c r="E177" s="104">
        <f t="shared" si="32"/>
        <v>2219084.44</v>
      </c>
      <c r="F177" s="93">
        <f t="shared" si="1"/>
        <v>105.61733175480379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1149647.6200000001</v>
      </c>
      <c r="E178" s="247">
        <v>1269977.76</v>
      </c>
      <c r="F178" s="93">
        <f t="shared" si="1"/>
        <v>110.46669761296073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846243.01</v>
      </c>
      <c r="E179" s="247">
        <v>846815.9</v>
      </c>
      <c r="F179" s="93">
        <f t="shared" si="1"/>
        <v>100.0676980481056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3829</v>
      </c>
      <c r="E180" s="104">
        <f t="shared" si="33"/>
        <v>4064.8</v>
      </c>
      <c r="F180" s="93">
        <f t="shared" si="1"/>
        <v>106.15826586576129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2264.69</v>
      </c>
      <c r="E182" s="247">
        <v>2711.98</v>
      </c>
      <c r="F182" s="93">
        <f t="shared" si="1"/>
        <v>119.75060604321122</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1564.31</v>
      </c>
      <c r="E183" s="247">
        <v>1352.82</v>
      </c>
      <c r="F183" s="93">
        <f t="shared" si="1"/>
        <v>86.48030121906784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2929.87</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101341.25</v>
      </c>
      <c r="E188" s="247">
        <v>95296.11</v>
      </c>
      <c r="F188" s="93">
        <f t="shared" si="1"/>
        <v>94.034867341778394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167298.60999999999</v>
      </c>
      <c r="E189" s="247">
        <v>233202.67</v>
      </c>
      <c r="F189" s="93">
        <f t="shared" si="1"/>
        <v>139.39307086890921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1149127.82</v>
      </c>
      <c r="E206" s="104">
        <f t="shared" si="37"/>
        <v>988947.26</v>
      </c>
      <c r="F206" s="93">
        <f t="shared" si="1"/>
        <v>86.060683832369492</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1149127.82</v>
      </c>
      <c r="E207" s="104">
        <f t="shared" si="38"/>
        <v>988947.26</v>
      </c>
      <c r="F207" s="93">
        <f t="shared" si="1"/>
        <v>86.060683832369492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1149127.82</v>
      </c>
      <c r="E212" s="247">
        <v>988947.26</v>
      </c>
      <c r="F212" s="93">
        <f t="shared" si="1"/>
        <v>86.060683832369492</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12180640.020000001</v>
      </c>
      <c r="E237" s="104">
        <f t="shared" si="41"/>
        <v>12398446.220000001</v>
      </c>
      <c r="F237" s="93">
        <f t="shared" si="1"/>
        <v>101.78813428229037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9347674.3100000005</v>
      </c>
      <c r="E238" s="104">
        <f t="shared" si="42"/>
        <v>9431287.9600000009</v>
      </c>
      <c r="F238" s="93">
        <f t="shared" si="1"/>
        <v>100.89448612806879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10496802.130000001</v>
      </c>
      <c r="E239" s="104">
        <f t="shared" si="43"/>
        <v>10420235.220000001</v>
      </c>
      <c r="F239" s="93">
        <f t="shared" si="1"/>
        <v>99.270569178577048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62198.21</v>
      </c>
      <c r="E240" s="247">
        <v>62198.21</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10434603.92</v>
      </c>
      <c r="E241" s="247">
        <v>10358037.01</v>
      </c>
      <c r="F241" s="93">
        <f t="shared" si="1"/>
        <v>99.266221213694138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1149127.82</v>
      </c>
      <c r="E242" s="104">
        <f t="shared" si="44"/>
        <v>988947.26</v>
      </c>
      <c r="F242" s="93">
        <f t="shared" si="1"/>
        <v>86.060683832369492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139748.79999999999</v>
      </c>
      <c r="E243" s="247">
        <v>106866.64</v>
      </c>
      <c r="F243" s="93">
        <f t="shared" si="1"/>
        <v>76.470524254948884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1009379.02</v>
      </c>
      <c r="E244" s="247">
        <v>882080.62</v>
      </c>
      <c r="F244" s="93">
        <f t="shared" si="1"/>
        <v>87.388444035621021</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-318485.51999999979</v>
      </c>
      <c r="E245" s="104">
        <f t="shared" si="45"/>
        <v>-780147.68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1446867.9500000002</v>
      </c>
      <c r="E246" s="104">
        <f t="shared" si="46"/>
        <v>983181.9</v>
      </c>
      <c r="F246" s="93">
        <f t="shared" si="1"/>
        <v>67.952427863233808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249485.08</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1197382.8700000001</v>
      </c>
      <c r="E249" s="247">
        <v>983181.9</v>
      </c>
      <c r="F249" s="93">
        <f t="shared" si="1"/>
        <v>82.110904092021954</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1765353.47</v>
      </c>
      <c r="E250" s="104">
        <f t="shared" si="47"/>
        <v>1763329.58</v>
      </c>
      <c r="F250" s="93">
        <f t="shared" si="1"/>
        <v>99.885354970865976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1765353.47</v>
      </c>
      <c r="E252" s="247">
        <v>1763329.58</v>
      </c>
      <c r="F252" s="93">
        <f t="shared" si="1"/>
        <v>99.885354970865976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3141351.71</v>
      </c>
      <c r="E255" s="247">
        <v>3737925.01</v>
      </c>
      <c r="F255" s="93">
        <f t="shared" si="1"/>
        <v>118.99097442992144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10099.52</v>
      </c>
      <c r="E256" s="247">
        <v>9380.93</v>
      </c>
      <c r="F256" s="93">
        <f t="shared" si="1"/>
        <v>92.884909381832003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1026133</v>
      </c>
      <c r="E264" s="247">
        <v>1735314.77</v>
      </c>
      <c r="F264" s="93">
        <f t="shared" si="50"/>
        <v>169.1120712422269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2229699.15</v>
      </c>
      <c r="E265" s="247">
        <v>2123714.61</v>
      </c>
      <c r="F265" s="93">
        <f t="shared" si="50"/>
        <v>95.246688774133489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18430.400000000001</v>
      </c>
      <c r="E267" s="247">
        <v>16653.509999999998</v>
      </c>
      <c r="F267" s="93">
        <f t="shared" si="50"/>
        <v>90.358917874815504</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55590.69</v>
      </c>
      <c r="E268" s="247">
        <v>44341.36</v>
      </c>
      <c r="F268" s="93">
        <f t="shared" si="50"/>
        <v>79.76400364881242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4309.38</v>
      </c>
      <c r="E271" s="247">
        <v>38249.629999999997</v>
      </c>
      <c r="F271" s="93">
        <f t="shared" si="50"/>
        <v>887.59009416667811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5829.48</v>
      </c>
      <c r="E287" s="247">
        <v>30197.67</v>
      </c>
      <c r="F287" s="93">
        <f t="shared" si="50"/>
        <v>518.01652977624076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2095231.4</v>
      </c>
      <c r="E288" s="247">
        <v>2188886.77</v>
      </c>
      <c r="F288" s="93">
        <f t="shared" si="50"/>
        <v>104.46992966982071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2446.5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167298.60999999999</v>
      </c>
      <c r="E290" s="247">
        <v>230756.17</v>
      </c>
      <c r="F290" s="93">
        <f t="shared" si="50"/>
        <v>137.93071562280167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1149127.82</v>
      </c>
      <c r="E294" s="247">
        <v>988947.26</v>
      </c>
      <c r="F294" s="93">
        <f t="shared" si="50"/>
        <v>86.060683832369492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65132.51</v>
      </c>
      <c r="E295" s="247">
        <v>65171.1</v>
      </c>
      <c r="F295" s="93">
        <f t="shared" si="50"/>
        <v>100.05924844597574</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9218.4</v>
      </c>
      <c r="E297" s="247">
        <v>6203.24</v>
      </c>
      <c r="F297" s="93">
        <f t="shared" si="50"/>
        <v>67.291937863403632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10291.549999999999</v>
      </c>
      <c r="E298" s="247">
        <v>7093.4</v>
      </c>
      <c r="F298" s="93">
        <f t="shared" si="50"/>
        <v>68.924506026788961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2624.42</v>
      </c>
      <c r="E302" s="247">
        <v>500.84</v>
      </c>
      <c r="F302" s="93">
        <f t="shared" si="50"/>
        <v>19.083835666547273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6931.93</v>
      </c>
      <c r="E309" s="247">
        <v>285.02</v>
      </c>
      <c r="F309" s="93">
        <f t="shared" si="50"/>
        <v>4.1116976080254695</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8" workbookViewId="0">
      <selection activeCell="E96" sqref="E96"/>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24850042.420000002</v>
      </c>
      <c r="E89" s="81">
        <f t="shared" si="17"/>
        <v>26014742.060000002</v>
      </c>
      <c r="F89" s="63">
        <f t="shared" si="1"/>
        <v>104.68691207972594</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7174096.4199999999</v>
      </c>
      <c r="E90" s="81">
        <f t="shared" si="18"/>
        <v>7409420.7800000003</v>
      </c>
      <c r="F90" s="63">
        <f t="shared" si="1"/>
        <v>103.28019511061994</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7174096.4199999999</v>
      </c>
      <c r="E91" s="249">
        <v>7409420.7800000003</v>
      </c>
      <c r="F91" s="63">
        <f t="shared" si="1"/>
        <v>103.28019511061994</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17675946</v>
      </c>
      <c r="E94" s="81">
        <f t="shared" si="19"/>
        <v>18605321.280000001</v>
      </c>
      <c r="F94" s="63">
        <f t="shared" si="1"/>
        <v>105.25785312989755</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13639228.640000001</v>
      </c>
      <c r="E95" s="249">
        <v>14311811.15</v>
      </c>
      <c r="F95" s="63">
        <f t="shared" si="1"/>
        <v>104.93123568606737</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4036717.36</v>
      </c>
      <c r="E96" s="249">
        <v>4293510.13</v>
      </c>
      <c r="F96" s="63">
        <f t="shared" si="1"/>
        <v>106.3614255618828</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24850042.420000002</v>
      </c>
      <c r="E141" s="106">
        <f t="shared" si="28"/>
        <v>26014742.060000002</v>
      </c>
      <c r="F141" s="82">
        <f t="shared" si="1"/>
        <v>104.68691207972594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174600</v>
      </c>
      <c r="E5" s="107">
        <f t="shared" si="0"/>
        <v>409503.28</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389909.75</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389909.75</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v>389909.75</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174600</v>
      </c>
      <c r="E22" s="108">
        <f t="shared" si="3"/>
        <v>19593.53</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174600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174600</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19593.53</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v>19593.53</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6" sqref="D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3417486.97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27583383.579999998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150002.18</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26451402.949999999</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14034515.51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11027278.57</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48930.1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19704.88</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1320973.8899999999</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981978.45</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27559636.18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162580.72</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26320800.530000001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13914185.789999999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11018219.300000001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48694.31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16775.009999999998</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1322926.1200000001</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916074.38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160180.54999999999</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160180.54999999999</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3441234.3699999973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32644.17</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30197.67</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30197.67</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30197.67</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2446.5</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2446.5</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3408590.2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496.14</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2188390.63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230756.17</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988947.26</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36565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Keti</cp:lastModifiedBy>
  <cp:lastPrinted>2024-01-31T12:07:18Z</cp:lastPrinted>
  <dcterms:created xsi:type="dcterms:W3CDTF">2022-04-01T05:14:30Z</dcterms:created>
  <dcterms:modified xsi:type="dcterms:W3CDTF">2024-01-31T13:07:38Z</dcterms:modified>
</cp:coreProperties>
</file>